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regs\Desktop\"/>
    </mc:Choice>
  </mc:AlternateContent>
  <bookViews>
    <workbookView xWindow="0" yWindow="0" windowWidth="23040" windowHeight="8832" firstSheet="2" activeTab="9"/>
  </bookViews>
  <sheets>
    <sheet name="Notes" sheetId="14" state="hidden" r:id="rId1"/>
    <sheet name="NOTES.." sheetId="28" state="hidden" r:id="rId2"/>
    <sheet name="U11" sheetId="17" r:id="rId3"/>
    <sheet name="U12" sheetId="22" r:id="rId4"/>
    <sheet name="U13" sheetId="30" r:id="rId5"/>
    <sheet name="U14-old" sheetId="26" state="hidden" r:id="rId6"/>
    <sheet name="U14..old" sheetId="31" state="hidden" r:id="rId7"/>
    <sheet name="U14" sheetId="32" r:id="rId8"/>
    <sheet name="U15_16" sheetId="20" r:id="rId9"/>
    <sheet name="U17_18" sheetId="25" r:id="rId10"/>
    <sheet name="Sheet5" sheetId="27" state="hidden" r:id="rId11"/>
    <sheet name="17_18_U" sheetId="21" state="hidden" r:id="rId12"/>
    <sheet name="Sheet2" sheetId="29" state="hidden" r:id="rId13"/>
    <sheet name="13_U_OLD" sheetId="11" state="hidden" r:id="rId14"/>
    <sheet name="14_U_old" sheetId="23" state="hidden" r:id="rId15"/>
    <sheet name="12U" sheetId="2" state="hidden" r:id="rId16"/>
    <sheet name="13U" sheetId="5" state="hidden" r:id="rId17"/>
    <sheet name="17_18U" sheetId="13" state="hidden" r:id="rId18"/>
    <sheet name="15team" sheetId="3" state="hidden" r:id="rId19"/>
    <sheet name="15team2" sheetId="6" state="hidden" r:id="rId20"/>
    <sheet name="15team3" sheetId="4" state="hidden" r:id="rId21"/>
    <sheet name="9Team" sheetId="9" state="hidden" r:id="rId22"/>
    <sheet name="10_U" sheetId="24" state="hidden" r:id="rId23"/>
    <sheet name="13_U" sheetId="7" state="hidden" r:id="rId24"/>
    <sheet name="Matrix" sheetId="10" state="hidden" r:id="rId25"/>
    <sheet name="20" sheetId="15" state="hidden" r:id="rId26"/>
    <sheet name="10" sheetId="16" state="hidden" r:id="rId27"/>
    <sheet name="Sheet1" sheetId="18" state="hidden" r:id="rId28"/>
  </sheets>
  <definedNames>
    <definedName name="_xlnm.Print_Area" localSheetId="17">'17_18U'!$AO$1:$AU$141</definedName>
  </definedNames>
  <calcPr calcId="152511"/>
</workbook>
</file>

<file path=xl/calcChain.xml><?xml version="1.0" encoding="utf-8"?>
<calcChain xmlns="http://schemas.openxmlformats.org/spreadsheetml/2006/main">
  <c r="F47" i="25" l="1"/>
  <c r="F46" i="25"/>
  <c r="F46" i="32"/>
  <c r="F47" i="20"/>
  <c r="F46" i="20"/>
  <c r="F47" i="32"/>
  <c r="F47" i="30"/>
  <c r="F46" i="30"/>
  <c r="F46" i="22"/>
  <c r="P12" i="17" l="1"/>
  <c r="O12" i="17"/>
  <c r="N12" i="17"/>
  <c r="P11" i="17"/>
  <c r="O11" i="17"/>
  <c r="N11" i="17"/>
  <c r="P10" i="17"/>
  <c r="O10" i="17"/>
  <c r="N10" i="17"/>
  <c r="P9" i="17"/>
  <c r="O9" i="17"/>
  <c r="N9" i="17"/>
  <c r="R9" i="17"/>
  <c r="S9" i="17"/>
  <c r="R11" i="17"/>
  <c r="S11" i="17"/>
  <c r="R10" i="17"/>
  <c r="S10" i="17"/>
  <c r="R12" i="17"/>
  <c r="S12" i="17"/>
  <c r="H25" i="25" l="1"/>
  <c r="H24" i="25"/>
  <c r="BB225" i="32"/>
  <c r="BB220" i="32"/>
  <c r="BB212" i="32"/>
  <c r="AW212" i="32"/>
  <c r="AW210" i="32"/>
  <c r="BB223" i="32" s="1"/>
  <c r="BB207" i="32"/>
  <c r="AW207" i="32"/>
  <c r="BB201" i="32"/>
  <c r="AW201" i="32"/>
  <c r="BB200" i="32"/>
  <c r="AW200" i="32"/>
  <c r="BB198" i="32"/>
  <c r="BB194" i="32"/>
  <c r="AW194" i="32"/>
  <c r="BB188" i="32"/>
  <c r="AW188" i="32"/>
  <c r="BB187" i="32"/>
  <c r="AW187" i="32"/>
  <c r="BB185" i="32"/>
  <c r="AW185" i="32"/>
  <c r="BB181" i="32"/>
  <c r="AW181" i="32"/>
  <c r="BB175" i="32"/>
  <c r="AW175" i="32"/>
  <c r="BB174" i="32"/>
  <c r="AW174" i="32"/>
  <c r="BB173" i="32"/>
  <c r="AW173" i="32"/>
  <c r="BB199" i="32" s="1"/>
  <c r="BC172" i="32"/>
  <c r="BC185" i="32" s="1"/>
  <c r="BB172" i="32"/>
  <c r="AW198" i="32" s="1"/>
  <c r="AW171" i="32"/>
  <c r="BB168" i="32"/>
  <c r="AW168" i="32"/>
  <c r="BB160" i="32"/>
  <c r="AW199" i="32" s="1"/>
  <c r="AW160" i="32"/>
  <c r="BB186" i="32" s="1"/>
  <c r="AW158" i="32"/>
  <c r="BB155" i="32"/>
  <c r="AW155" i="32"/>
  <c r="BB147" i="32"/>
  <c r="AW186" i="32" s="1"/>
  <c r="AW147" i="32"/>
  <c r="BB142" i="32"/>
  <c r="AW142" i="32"/>
  <c r="BB136" i="32"/>
  <c r="BB135" i="32"/>
  <c r="BB134" i="32"/>
  <c r="AW134" i="32"/>
  <c r="BB129" i="32"/>
  <c r="AW129" i="32"/>
  <c r="BB121" i="32"/>
  <c r="AW121" i="32"/>
  <c r="AW119" i="32"/>
  <c r="BB116" i="32"/>
  <c r="AW116" i="32"/>
  <c r="AW110" i="32"/>
  <c r="AW109" i="32"/>
  <c r="BB108" i="32"/>
  <c r="AW108" i="32"/>
  <c r="BB106" i="32"/>
  <c r="AW132" i="32" s="1"/>
  <c r="BB103" i="32"/>
  <c r="AW103" i="32"/>
  <c r="BB97" i="32"/>
  <c r="AW97" i="32"/>
  <c r="BB96" i="32"/>
  <c r="AW96" i="32"/>
  <c r="BB90" i="32"/>
  <c r="AW90" i="32"/>
  <c r="BB84" i="32"/>
  <c r="AW84" i="32"/>
  <c r="BB83" i="32"/>
  <c r="AW83" i="32"/>
  <c r="BC81" i="32"/>
  <c r="AX81" i="32"/>
  <c r="AX107" i="32" s="1"/>
  <c r="AW81" i="32"/>
  <c r="AW94" i="32" s="1"/>
  <c r="BB77" i="32"/>
  <c r="AW77" i="32"/>
  <c r="BB71" i="32"/>
  <c r="AW71" i="32"/>
  <c r="BB70" i="32"/>
  <c r="AW70" i="32"/>
  <c r="AW69" i="32"/>
  <c r="BB69" i="32" s="1"/>
  <c r="BB64" i="32"/>
  <c r="AW64" i="32"/>
  <c r="AW56" i="32"/>
  <c r="BB95" i="32" s="1"/>
  <c r="BB51" i="32"/>
  <c r="AW51" i="32"/>
  <c r="AW43" i="32"/>
  <c r="AW95" i="32" s="1"/>
  <c r="N43" i="32"/>
  <c r="F43" i="32"/>
  <c r="BB38" i="32"/>
  <c r="AW38" i="32"/>
  <c r="P33" i="32"/>
  <c r="AW30" i="32"/>
  <c r="BB82" i="32" s="1"/>
  <c r="P30" i="32"/>
  <c r="BB25" i="32"/>
  <c r="AW25" i="32"/>
  <c r="AW17" i="32"/>
  <c r="AW82" i="32" s="1"/>
  <c r="V16" i="32"/>
  <c r="U16" i="32"/>
  <c r="S16" i="32"/>
  <c r="R16" i="32"/>
  <c r="Q16" i="32"/>
  <c r="P16" i="32"/>
  <c r="H16" i="32" s="1"/>
  <c r="BB45" i="32" s="1"/>
  <c r="AW15" i="32"/>
  <c r="AW80" i="32" s="1"/>
  <c r="V15" i="32"/>
  <c r="U15" i="32"/>
  <c r="S15" i="32"/>
  <c r="R15" i="32"/>
  <c r="Q15" i="32"/>
  <c r="P15" i="32"/>
  <c r="D30" i="32" s="1"/>
  <c r="AW123" i="32" s="1"/>
  <c r="V14" i="32"/>
  <c r="U14" i="32"/>
  <c r="S14" i="32"/>
  <c r="R14" i="32"/>
  <c r="Q14" i="32"/>
  <c r="P14" i="32"/>
  <c r="D36" i="32" s="1"/>
  <c r="AW136" i="32" s="1"/>
  <c r="V13" i="32"/>
  <c r="U13" i="32"/>
  <c r="S13" i="32"/>
  <c r="R13" i="32"/>
  <c r="Q13" i="32"/>
  <c r="P13" i="32"/>
  <c r="H32" i="32" s="1"/>
  <c r="AW161" i="32" s="1"/>
  <c r="BB12" i="32"/>
  <c r="AW12" i="32"/>
  <c r="V12" i="32"/>
  <c r="U12" i="32"/>
  <c r="S12" i="32"/>
  <c r="R12" i="32"/>
  <c r="Q12" i="32"/>
  <c r="P12" i="32"/>
  <c r="H27" i="32" s="1"/>
  <c r="AW149" i="32" s="1"/>
  <c r="H12" i="32"/>
  <c r="BB31" i="32" s="1"/>
  <c r="V11" i="32"/>
  <c r="U11" i="32"/>
  <c r="S11" i="32"/>
  <c r="R11" i="32"/>
  <c r="Q11" i="32"/>
  <c r="P11" i="32"/>
  <c r="D27" i="32" s="1"/>
  <c r="BB110" i="32" s="1"/>
  <c r="V10" i="32"/>
  <c r="U10" i="32"/>
  <c r="S10" i="32"/>
  <c r="R10" i="32"/>
  <c r="Q10" i="32"/>
  <c r="P10" i="32"/>
  <c r="D26" i="32" s="1"/>
  <c r="BB109" i="32" s="1"/>
  <c r="D10" i="32"/>
  <c r="AW19" i="32" s="1"/>
  <c r="V9" i="32"/>
  <c r="U9" i="32"/>
  <c r="S9" i="32"/>
  <c r="R9" i="32"/>
  <c r="Q9" i="32"/>
  <c r="P9" i="32"/>
  <c r="D9" i="32" s="1"/>
  <c r="AW18" i="32" s="1"/>
  <c r="H7" i="32"/>
  <c r="BC16" i="32" s="1"/>
  <c r="D7" i="32"/>
  <c r="D25" i="32" s="1"/>
  <c r="H6" i="32"/>
  <c r="H24" i="32" s="1"/>
  <c r="D6" i="32"/>
  <c r="AW16" i="32" s="1"/>
  <c r="AW29" i="32" s="1"/>
  <c r="AW42" i="32" s="1"/>
  <c r="AW55" i="32" s="1"/>
  <c r="AW68" i="32" s="1"/>
  <c r="P1" i="32"/>
  <c r="N44" i="31"/>
  <c r="N43" i="31"/>
  <c r="F44" i="31"/>
  <c r="F43" i="31"/>
  <c r="D27" i="31"/>
  <c r="H36" i="31"/>
  <c r="H29" i="31"/>
  <c r="H18" i="31"/>
  <c r="D18" i="31"/>
  <c r="D16" i="31"/>
  <c r="AW45" i="31" s="1"/>
  <c r="D10" i="31"/>
  <c r="AW19" i="31" s="1"/>
  <c r="P21" i="31"/>
  <c r="H16" i="31" s="1"/>
  <c r="P20" i="31"/>
  <c r="D35" i="31" s="1"/>
  <c r="P19" i="31"/>
  <c r="H15" i="31" s="1"/>
  <c r="BB44" i="31" s="1"/>
  <c r="P18" i="31"/>
  <c r="H32" i="31" s="1"/>
  <c r="P13" i="31"/>
  <c r="H27" i="31" s="1"/>
  <c r="AW149" i="31" s="1"/>
  <c r="P12" i="31"/>
  <c r="D19" i="31" s="1"/>
  <c r="AW58" i="31" s="1"/>
  <c r="P11" i="31"/>
  <c r="D33" i="31" s="1"/>
  <c r="P10" i="31"/>
  <c r="H26" i="31" s="1"/>
  <c r="V22" i="31"/>
  <c r="U22" i="31"/>
  <c r="S22" i="31"/>
  <c r="R22" i="31"/>
  <c r="Q22" i="31"/>
  <c r="T22" i="31" s="1"/>
  <c r="V21" i="31"/>
  <c r="U21" i="31"/>
  <c r="S21" i="31"/>
  <c r="R21" i="31"/>
  <c r="Q21" i="31"/>
  <c r="T21" i="31" s="1"/>
  <c r="V20" i="31"/>
  <c r="U20" i="31"/>
  <c r="S20" i="31"/>
  <c r="R20" i="31"/>
  <c r="Q20" i="31"/>
  <c r="T20" i="31" s="1"/>
  <c r="V19" i="31"/>
  <c r="U19" i="31"/>
  <c r="S19" i="31"/>
  <c r="R19" i="31"/>
  <c r="Q19" i="31"/>
  <c r="T19" i="31" s="1"/>
  <c r="V18" i="31"/>
  <c r="U18" i="31"/>
  <c r="T18" i="31"/>
  <c r="S18" i="31"/>
  <c r="R18" i="31"/>
  <c r="Q18" i="31"/>
  <c r="V14" i="31"/>
  <c r="U14" i="31"/>
  <c r="S14" i="31"/>
  <c r="R14" i="31"/>
  <c r="Q14" i="31"/>
  <c r="T14" i="31" s="1"/>
  <c r="V13" i="31"/>
  <c r="U13" i="31"/>
  <c r="S13" i="31"/>
  <c r="R13" i="31"/>
  <c r="Q13" i="31"/>
  <c r="T13" i="31" s="1"/>
  <c r="V12" i="31"/>
  <c r="U12" i="31"/>
  <c r="S12" i="31"/>
  <c r="R12" i="31"/>
  <c r="Q12" i="31"/>
  <c r="T12" i="31" s="1"/>
  <c r="V11" i="31"/>
  <c r="U11" i="31"/>
  <c r="S11" i="31"/>
  <c r="T11" i="31" s="1"/>
  <c r="R11" i="31"/>
  <c r="Q11" i="31"/>
  <c r="V10" i="31"/>
  <c r="U10" i="31"/>
  <c r="S10" i="31"/>
  <c r="R10" i="31"/>
  <c r="Q10" i="31"/>
  <c r="T10" i="31" s="1"/>
  <c r="BB225" i="31"/>
  <c r="BB220" i="31"/>
  <c r="BB212" i="31"/>
  <c r="AW212" i="31"/>
  <c r="AW210" i="31"/>
  <c r="BB223" i="31" s="1"/>
  <c r="BB207" i="31"/>
  <c r="AW207" i="31"/>
  <c r="BB201" i="31"/>
  <c r="AW201" i="31"/>
  <c r="BB200" i="31"/>
  <c r="AW200" i="31"/>
  <c r="BB198" i="31"/>
  <c r="BB194" i="31"/>
  <c r="AW194" i="31"/>
  <c r="BB188" i="31"/>
  <c r="AW188" i="31"/>
  <c r="BB187" i="31"/>
  <c r="AW187" i="31"/>
  <c r="BB185" i="31"/>
  <c r="AW185" i="31"/>
  <c r="BB181" i="31"/>
  <c r="AW181" i="31"/>
  <c r="BB175" i="31"/>
  <c r="AW175" i="31"/>
  <c r="BB174" i="31"/>
  <c r="AW174" i="31"/>
  <c r="BB173" i="31"/>
  <c r="AW173" i="31"/>
  <c r="BB199" i="31" s="1"/>
  <c r="BC172" i="31"/>
  <c r="BC185" i="31" s="1"/>
  <c r="BB172" i="31"/>
  <c r="AW198" i="31" s="1"/>
  <c r="AW171" i="31"/>
  <c r="BB168" i="31"/>
  <c r="AW168" i="31"/>
  <c r="BB160" i="31"/>
  <c r="AW199" i="31" s="1"/>
  <c r="AW160" i="31"/>
  <c r="BB186" i="31" s="1"/>
  <c r="BB155" i="31"/>
  <c r="AW155" i="31"/>
  <c r="BB147" i="31"/>
  <c r="AW186" i="31" s="1"/>
  <c r="AW147" i="31"/>
  <c r="BB142" i="31"/>
  <c r="AW142" i="31"/>
  <c r="BB134" i="31"/>
  <c r="AW134" i="31"/>
  <c r="BB129" i="31"/>
  <c r="AW129" i="31"/>
  <c r="BB121" i="31"/>
  <c r="AW121" i="31"/>
  <c r="AW119" i="31"/>
  <c r="BB116" i="31"/>
  <c r="AW116" i="31"/>
  <c r="AW110" i="31"/>
  <c r="AW109" i="31"/>
  <c r="BB108" i="31"/>
  <c r="AW108" i="31"/>
  <c r="AX107" i="31"/>
  <c r="BB106" i="31"/>
  <c r="AW132" i="31" s="1"/>
  <c r="BB103" i="31"/>
  <c r="AW103" i="31"/>
  <c r="BB97" i="31"/>
  <c r="AW97" i="31"/>
  <c r="BB96" i="31"/>
  <c r="AW96" i="31"/>
  <c r="BB90" i="31"/>
  <c r="AW90" i="31"/>
  <c r="BB84" i="31"/>
  <c r="AW84" i="31"/>
  <c r="BB83" i="31"/>
  <c r="AW83" i="31"/>
  <c r="BC81" i="31"/>
  <c r="AX81" i="31"/>
  <c r="BC94" i="31" s="1"/>
  <c r="AW81" i="31"/>
  <c r="AW94" i="31" s="1"/>
  <c r="BB77" i="31"/>
  <c r="AW77" i="31"/>
  <c r="BB71" i="31"/>
  <c r="BB70" i="31"/>
  <c r="AW69" i="31"/>
  <c r="BB69" i="31" s="1"/>
  <c r="BB64" i="31"/>
  <c r="AW64" i="31"/>
  <c r="AW56" i="31"/>
  <c r="BB95" i="31" s="1"/>
  <c r="BB51" i="31"/>
  <c r="AW51" i="31"/>
  <c r="F47" i="31"/>
  <c r="F46" i="31"/>
  <c r="AW43" i="31"/>
  <c r="AW95" i="31" s="1"/>
  <c r="BB38" i="31"/>
  <c r="AW38" i="31"/>
  <c r="P35" i="31"/>
  <c r="P32" i="31"/>
  <c r="AW30" i="31"/>
  <c r="BB82" i="31" s="1"/>
  <c r="BB25" i="31"/>
  <c r="AW25" i="31"/>
  <c r="AW70" i="31"/>
  <c r="AW17" i="31"/>
  <c r="AW82" i="31" s="1"/>
  <c r="AW15" i="31"/>
  <c r="AW80" i="31" s="1"/>
  <c r="BB135" i="31"/>
  <c r="BB12" i="31"/>
  <c r="AW12" i="31"/>
  <c r="AJ9" i="31"/>
  <c r="H7" i="31"/>
  <c r="BC16" i="31" s="1"/>
  <c r="D7" i="31"/>
  <c r="D25" i="31" s="1"/>
  <c r="H6" i="31"/>
  <c r="BB16" i="31" s="1"/>
  <c r="D6" i="31"/>
  <c r="AW16" i="31" s="1"/>
  <c r="AW29" i="31" s="1"/>
  <c r="AW42" i="31" s="1"/>
  <c r="AW55" i="31" s="1"/>
  <c r="AW68" i="31" s="1"/>
  <c r="P1" i="31"/>
  <c r="T13" i="32" l="1"/>
  <c r="T11" i="32"/>
  <c r="BB43" i="32"/>
  <c r="BB30" i="32"/>
  <c r="AW67" i="32"/>
  <c r="T16" i="32"/>
  <c r="T9" i="32"/>
  <c r="T10" i="32"/>
  <c r="T12" i="32"/>
  <c r="T15" i="32"/>
  <c r="T14" i="32"/>
  <c r="H9" i="32"/>
  <c r="BC18" i="32" s="1"/>
  <c r="H10" i="32"/>
  <c r="BC19" i="32" s="1"/>
  <c r="BB93" i="32"/>
  <c r="AW93" i="32"/>
  <c r="AW106" i="32"/>
  <c r="AW146" i="32"/>
  <c r="L41" i="32"/>
  <c r="BB224" i="32" s="1"/>
  <c r="AX211" i="32"/>
  <c r="BC211" i="32" s="1"/>
  <c r="BC107" i="32"/>
  <c r="AW184" i="32"/>
  <c r="BB145" i="32"/>
  <c r="AW145" i="32"/>
  <c r="BB184" i="32"/>
  <c r="BC68" i="32"/>
  <c r="BC29" i="32"/>
  <c r="BC42" i="32"/>
  <c r="BC55" i="32"/>
  <c r="D12" i="32"/>
  <c r="AW31" i="32" s="1"/>
  <c r="AX16" i="32"/>
  <c r="AX29" i="32" s="1"/>
  <c r="AX42" i="32" s="1"/>
  <c r="AX55" i="32" s="1"/>
  <c r="AX67" i="32" s="1"/>
  <c r="H25" i="32"/>
  <c r="BB28" i="32"/>
  <c r="H30" i="32"/>
  <c r="BB149" i="32" s="1"/>
  <c r="H36" i="32"/>
  <c r="BB162" i="32" s="1"/>
  <c r="BB80" i="32"/>
  <c r="AX94" i="32"/>
  <c r="BB132" i="32"/>
  <c r="AX198" i="32"/>
  <c r="BB16" i="32"/>
  <c r="D19" i="32"/>
  <c r="AW58" i="32" s="1"/>
  <c r="D29" i="32"/>
  <c r="AW122" i="32" s="1"/>
  <c r="BB94" i="32"/>
  <c r="H19" i="32"/>
  <c r="BB58" i="32" s="1"/>
  <c r="H29" i="32"/>
  <c r="BB148" i="32" s="1"/>
  <c r="D33" i="32"/>
  <c r="BB123" i="32" s="1"/>
  <c r="BB56" i="32"/>
  <c r="BC94" i="32"/>
  <c r="BB119" i="32"/>
  <c r="BB171" i="32"/>
  <c r="AX185" i="32"/>
  <c r="BC198" i="32"/>
  <c r="D13" i="32"/>
  <c r="AW32" i="32" s="1"/>
  <c r="D15" i="32"/>
  <c r="AW44" i="32" s="1"/>
  <c r="H33" i="32"/>
  <c r="AW162" i="32" s="1"/>
  <c r="AW54" i="32"/>
  <c r="BB67" i="32"/>
  <c r="BB81" i="32"/>
  <c r="H13" i="32"/>
  <c r="BB32" i="32" s="1"/>
  <c r="H15" i="32"/>
  <c r="BB44" i="32" s="1"/>
  <c r="BB17" i="32"/>
  <c r="H26" i="32"/>
  <c r="AW148" i="32" s="1"/>
  <c r="BB54" i="32"/>
  <c r="BB158" i="32"/>
  <c r="BB210" i="32"/>
  <c r="BB15" i="32"/>
  <c r="D18" i="32"/>
  <c r="AW57" i="32" s="1"/>
  <c r="D24" i="32"/>
  <c r="D35" i="32"/>
  <c r="AW135" i="32" s="1"/>
  <c r="AW41" i="32"/>
  <c r="AW107" i="32"/>
  <c r="AW197" i="32"/>
  <c r="D16" i="32"/>
  <c r="AW45" i="32" s="1"/>
  <c r="H18" i="32"/>
  <c r="BB57" i="32" s="1"/>
  <c r="D32" i="32"/>
  <c r="BB122" i="32" s="1"/>
  <c r="H35" i="32"/>
  <c r="BB161" i="32" s="1"/>
  <c r="BB41" i="32"/>
  <c r="BB197" i="32"/>
  <c r="AW28" i="32"/>
  <c r="BB30" i="31"/>
  <c r="BB17" i="31"/>
  <c r="H9" i="31"/>
  <c r="H13" i="31"/>
  <c r="BB32" i="31" s="1"/>
  <c r="H30" i="31"/>
  <c r="BB149" i="31" s="1"/>
  <c r="H35" i="31"/>
  <c r="D29" i="31"/>
  <c r="AW122" i="31" s="1"/>
  <c r="D12" i="31"/>
  <c r="AW31" i="31" s="1"/>
  <c r="D30" i="31"/>
  <c r="H12" i="31"/>
  <c r="BB31" i="31" s="1"/>
  <c r="H19" i="31"/>
  <c r="D15" i="31"/>
  <c r="AW44" i="31" s="1"/>
  <c r="D26" i="31"/>
  <c r="BB109" i="31" s="1"/>
  <c r="D36" i="31"/>
  <c r="AW136" i="31" s="1"/>
  <c r="H10" i="31"/>
  <c r="D32" i="31"/>
  <c r="BB122" i="31" s="1"/>
  <c r="D9" i="31"/>
  <c r="AW18" i="31" s="1"/>
  <c r="D13" i="31"/>
  <c r="AW32" i="31" s="1"/>
  <c r="H33" i="31"/>
  <c r="AW162" i="31" s="1"/>
  <c r="BB162" i="31"/>
  <c r="BB45" i="31"/>
  <c r="BC18" i="31"/>
  <c r="BB93" i="31"/>
  <c r="AW93" i="31"/>
  <c r="AW106" i="31"/>
  <c r="AW184" i="31"/>
  <c r="BB145" i="31"/>
  <c r="AW145" i="31"/>
  <c r="BB184" i="31"/>
  <c r="D42" i="31"/>
  <c r="AX211" i="31" s="1"/>
  <c r="BC211" i="31" s="1"/>
  <c r="BC107" i="31"/>
  <c r="BB55" i="31"/>
  <c r="BB68" i="31"/>
  <c r="BB42" i="31"/>
  <c r="BB29" i="31"/>
  <c r="BC68" i="31"/>
  <c r="BC42" i="31"/>
  <c r="BC29" i="31"/>
  <c r="BC55" i="31"/>
  <c r="BB148" i="31"/>
  <c r="BB123" i="31"/>
  <c r="BB43" i="31"/>
  <c r="BB80" i="31"/>
  <c r="AX94" i="31"/>
  <c r="BB132" i="31"/>
  <c r="AX198" i="31"/>
  <c r="BB15" i="31"/>
  <c r="BB57" i="31"/>
  <c r="AW71" i="31"/>
  <c r="AW148" i="31"/>
  <c r="AW135" i="31"/>
  <c r="BB136" i="31"/>
  <c r="BB56" i="31"/>
  <c r="BB119" i="31"/>
  <c r="BB171" i="31"/>
  <c r="AX185" i="31"/>
  <c r="BC198" i="31"/>
  <c r="D24" i="31"/>
  <c r="BB110" i="31"/>
  <c r="BB161" i="31"/>
  <c r="AW54" i="31"/>
  <c r="BB67" i="31"/>
  <c r="BB81" i="31"/>
  <c r="AW158" i="31"/>
  <c r="H24" i="31"/>
  <c r="AW161" i="31"/>
  <c r="BB54" i="31"/>
  <c r="BB158" i="31"/>
  <c r="BB210" i="31"/>
  <c r="BB94" i="31"/>
  <c r="AX16" i="31"/>
  <c r="AX29" i="31" s="1"/>
  <c r="AX42" i="31" s="1"/>
  <c r="AX55" i="31" s="1"/>
  <c r="AX67" i="31" s="1"/>
  <c r="AW28" i="31"/>
  <c r="AW123" i="31"/>
  <c r="AW41" i="31"/>
  <c r="AW107" i="31"/>
  <c r="AW197" i="31"/>
  <c r="AW57" i="31"/>
  <c r="AW67" i="31"/>
  <c r="BC19" i="31"/>
  <c r="BB58" i="31"/>
  <c r="H25" i="31"/>
  <c r="BB28" i="31"/>
  <c r="BB41" i="31"/>
  <c r="BB197" i="31"/>
  <c r="BB225" i="30"/>
  <c r="BB220" i="30"/>
  <c r="BB212" i="30"/>
  <c r="AW212" i="30"/>
  <c r="AW210" i="30"/>
  <c r="BB223" i="30" s="1"/>
  <c r="BB207" i="30"/>
  <c r="AW207" i="30"/>
  <c r="BB201" i="30"/>
  <c r="AW201" i="30"/>
  <c r="BB200" i="30"/>
  <c r="AW200" i="30"/>
  <c r="AX198" i="30"/>
  <c r="BB194" i="30"/>
  <c r="AW194" i="30"/>
  <c r="BB188" i="30"/>
  <c r="AW188" i="30"/>
  <c r="BB187" i="30"/>
  <c r="AW187" i="30"/>
  <c r="BC185" i="30"/>
  <c r="AW185" i="30"/>
  <c r="BB181" i="30"/>
  <c r="AW181" i="30"/>
  <c r="BB175" i="30"/>
  <c r="AW175" i="30"/>
  <c r="BB174" i="30"/>
  <c r="AW174" i="30"/>
  <c r="BB173" i="30"/>
  <c r="AW173" i="30"/>
  <c r="BB199" i="30" s="1"/>
  <c r="BC172" i="30"/>
  <c r="BC198" i="30" s="1"/>
  <c r="BB172" i="30"/>
  <c r="AW198" i="30" s="1"/>
  <c r="BB168" i="30"/>
  <c r="AW168" i="30"/>
  <c r="BB162" i="30"/>
  <c r="BB161" i="30"/>
  <c r="BB160" i="30"/>
  <c r="AW199" i="30" s="1"/>
  <c r="AW160" i="30"/>
  <c r="BB186" i="30" s="1"/>
  <c r="BB155" i="30"/>
  <c r="AW155" i="30"/>
  <c r="BB147" i="30"/>
  <c r="AW186" i="30" s="1"/>
  <c r="AW147" i="30"/>
  <c r="BB142" i="30"/>
  <c r="AW142" i="30"/>
  <c r="BB136" i="30"/>
  <c r="BB135" i="30"/>
  <c r="BB134" i="30"/>
  <c r="AW134" i="30"/>
  <c r="BB132" i="30"/>
  <c r="BB129" i="30"/>
  <c r="AW129" i="30"/>
  <c r="BB121" i="30"/>
  <c r="AW121" i="30"/>
  <c r="BB116" i="30"/>
  <c r="AW116" i="30"/>
  <c r="AW110" i="30"/>
  <c r="AW109" i="30"/>
  <c r="BB108" i="30"/>
  <c r="BB106" i="30"/>
  <c r="AW132" i="30" s="1"/>
  <c r="BB103" i="30"/>
  <c r="AW103" i="30"/>
  <c r="BB97" i="30"/>
  <c r="AW97" i="30"/>
  <c r="BB96" i="30"/>
  <c r="AW96" i="30"/>
  <c r="AX94" i="30"/>
  <c r="BB90" i="30"/>
  <c r="AW90" i="30"/>
  <c r="BB84" i="30"/>
  <c r="AW84" i="30"/>
  <c r="BB83" i="30"/>
  <c r="AW83" i="30"/>
  <c r="BC81" i="30"/>
  <c r="AX81" i="30"/>
  <c r="AX107" i="30" s="1"/>
  <c r="AW81" i="30"/>
  <c r="AW94" i="30" s="1"/>
  <c r="BB77" i="30"/>
  <c r="AW77" i="30"/>
  <c r="BB71" i="30"/>
  <c r="AW71" i="30"/>
  <c r="BB70" i="30"/>
  <c r="AW70" i="30"/>
  <c r="BB69" i="30"/>
  <c r="AW69" i="30"/>
  <c r="AW108" i="30" s="1"/>
  <c r="BB64" i="30"/>
  <c r="AW64" i="30"/>
  <c r="BB58" i="30"/>
  <c r="BB57" i="30"/>
  <c r="AW56" i="30"/>
  <c r="BB95" i="30" s="1"/>
  <c r="BB51" i="30"/>
  <c r="AW51" i="30"/>
  <c r="AW43" i="30"/>
  <c r="AW95" i="30" s="1"/>
  <c r="N43" i="30"/>
  <c r="F43" i="30"/>
  <c r="BB38" i="30"/>
  <c r="AW38" i="30"/>
  <c r="P33" i="30"/>
  <c r="AW30" i="30"/>
  <c r="BB82" i="30" s="1"/>
  <c r="P30" i="30"/>
  <c r="BB25" i="30"/>
  <c r="AW25" i="30"/>
  <c r="BB17" i="30"/>
  <c r="AW17" i="30"/>
  <c r="AW82" i="30" s="1"/>
  <c r="P15" i="30"/>
  <c r="P14" i="30"/>
  <c r="AW15" i="30"/>
  <c r="AW80" i="30" s="1"/>
  <c r="P13" i="30"/>
  <c r="V15" i="30"/>
  <c r="U15" i="30"/>
  <c r="S15" i="30"/>
  <c r="R15" i="30"/>
  <c r="Q15" i="30"/>
  <c r="P12" i="30"/>
  <c r="V14" i="30"/>
  <c r="U14" i="30"/>
  <c r="S14" i="30"/>
  <c r="R14" i="30"/>
  <c r="Q14" i="30"/>
  <c r="P11" i="30"/>
  <c r="V13" i="30"/>
  <c r="U13" i="30"/>
  <c r="S13" i="30"/>
  <c r="R13" i="30"/>
  <c r="Q13" i="30"/>
  <c r="BB12" i="30"/>
  <c r="AW12" i="30"/>
  <c r="P10" i="30"/>
  <c r="V12" i="30"/>
  <c r="U12" i="30"/>
  <c r="S12" i="30"/>
  <c r="R12" i="30"/>
  <c r="Q12" i="30"/>
  <c r="V11" i="30"/>
  <c r="U11" i="30"/>
  <c r="S11" i="30"/>
  <c r="R11" i="30"/>
  <c r="Q11" i="30"/>
  <c r="V10" i="30"/>
  <c r="U10" i="30"/>
  <c r="S10" i="30"/>
  <c r="R10" i="30"/>
  <c r="Q10" i="30"/>
  <c r="V9" i="30"/>
  <c r="U9" i="30"/>
  <c r="S9" i="30"/>
  <c r="R9" i="30"/>
  <c r="Q9" i="30"/>
  <c r="P9" i="30"/>
  <c r="D16" i="30" s="1"/>
  <c r="AW45" i="30" s="1"/>
  <c r="H7" i="30"/>
  <c r="BC16" i="30" s="1"/>
  <c r="D7" i="30"/>
  <c r="AX16" i="30" s="1"/>
  <c r="AX29" i="30" s="1"/>
  <c r="AX42" i="30" s="1"/>
  <c r="AX55" i="30" s="1"/>
  <c r="AX67" i="30" s="1"/>
  <c r="H6" i="30"/>
  <c r="BB16" i="30" s="1"/>
  <c r="D6" i="30"/>
  <c r="D24" i="30" s="1"/>
  <c r="P1" i="30"/>
  <c r="BB55" i="32" l="1"/>
  <c r="BB68" i="32"/>
  <c r="BB29" i="32"/>
  <c r="BB42" i="32"/>
  <c r="BC120" i="32"/>
  <c r="BC133" i="32"/>
  <c r="AX120" i="32"/>
  <c r="AX133" i="32"/>
  <c r="BB107" i="32"/>
  <c r="D41" i="32"/>
  <c r="AW211" i="32" s="1"/>
  <c r="BB211" i="32" s="1"/>
  <c r="BB159" i="32"/>
  <c r="AW159" i="32"/>
  <c r="AW172" i="32"/>
  <c r="BB146" i="32"/>
  <c r="AX146" i="32"/>
  <c r="L42" i="32"/>
  <c r="BC224" i="32" s="1"/>
  <c r="AX146" i="31"/>
  <c r="L42" i="31"/>
  <c r="BC224" i="31" s="1"/>
  <c r="AW146" i="31"/>
  <c r="L41" i="31"/>
  <c r="BB224" i="31" s="1"/>
  <c r="BB107" i="31"/>
  <c r="D41" i="31"/>
  <c r="AW211" i="31" s="1"/>
  <c r="BB211" i="31" s="1"/>
  <c r="BC120" i="31"/>
  <c r="BC133" i="31"/>
  <c r="AX120" i="31"/>
  <c r="AX133" i="31"/>
  <c r="BB43" i="30"/>
  <c r="H24" i="30"/>
  <c r="AW146" i="30" s="1"/>
  <c r="AW172" i="30" s="1"/>
  <c r="T12" i="30"/>
  <c r="T13" i="30"/>
  <c r="T9" i="30"/>
  <c r="T10" i="30"/>
  <c r="T14" i="30"/>
  <c r="T11" i="30"/>
  <c r="T15" i="30"/>
  <c r="D32" i="30"/>
  <c r="BB122" i="30" s="1"/>
  <c r="D36" i="30"/>
  <c r="AW136" i="30" s="1"/>
  <c r="D27" i="30"/>
  <c r="BB110" i="30" s="1"/>
  <c r="H10" i="30"/>
  <c r="BC19" i="30" s="1"/>
  <c r="H26" i="30"/>
  <c r="AW148" i="30" s="1"/>
  <c r="D10" i="30"/>
  <c r="AW19" i="30" s="1"/>
  <c r="D35" i="30"/>
  <c r="AW135" i="30" s="1"/>
  <c r="H27" i="30"/>
  <c r="AW149" i="30" s="1"/>
  <c r="H15" i="30"/>
  <c r="BB44" i="30" s="1"/>
  <c r="H13" i="30"/>
  <c r="BB32" i="30" s="1"/>
  <c r="BB80" i="30"/>
  <c r="BB15" i="30"/>
  <c r="BB107" i="30"/>
  <c r="D41" i="30"/>
  <c r="AW211" i="30" s="1"/>
  <c r="BB211" i="30" s="1"/>
  <c r="BB55" i="30"/>
  <c r="BB29" i="30"/>
  <c r="BB68" i="30"/>
  <c r="BB42" i="30"/>
  <c r="H9" i="30"/>
  <c r="BC18" i="30" s="1"/>
  <c r="D33" i="30"/>
  <c r="BB123" i="30" s="1"/>
  <c r="D29" i="30"/>
  <c r="AW122" i="30" s="1"/>
  <c r="H16" i="30"/>
  <c r="BB45" i="30" s="1"/>
  <c r="BC68" i="30"/>
  <c r="BC42" i="30"/>
  <c r="BC55" i="30"/>
  <c r="BC29" i="30"/>
  <c r="BB159" i="30"/>
  <c r="AW159" i="30"/>
  <c r="D19" i="30"/>
  <c r="AW58" i="30" s="1"/>
  <c r="D15" i="30"/>
  <c r="AW44" i="30" s="1"/>
  <c r="H30" i="30"/>
  <c r="BB149" i="30" s="1"/>
  <c r="H32" i="30"/>
  <c r="AW161" i="30" s="1"/>
  <c r="D26" i="30"/>
  <c r="BB109" i="30" s="1"/>
  <c r="D30" i="30"/>
  <c r="AW123" i="30" s="1"/>
  <c r="D18" i="30"/>
  <c r="AW57" i="30" s="1"/>
  <c r="D13" i="30"/>
  <c r="AW32" i="30" s="1"/>
  <c r="BB93" i="30"/>
  <c r="AW93" i="30"/>
  <c r="AW106" i="30"/>
  <c r="AW184" i="30"/>
  <c r="BB145" i="30"/>
  <c r="AW145" i="30"/>
  <c r="BB184" i="30"/>
  <c r="D25" i="30"/>
  <c r="AW28" i="30"/>
  <c r="AW67" i="30"/>
  <c r="BB94" i="30"/>
  <c r="AW119" i="30"/>
  <c r="AW171" i="30"/>
  <c r="BB198" i="30"/>
  <c r="AW16" i="30"/>
  <c r="AW29" i="30" s="1"/>
  <c r="AW42" i="30" s="1"/>
  <c r="AW55" i="30" s="1"/>
  <c r="AW68" i="30" s="1"/>
  <c r="H25" i="30"/>
  <c r="BB28" i="30"/>
  <c r="BB56" i="30"/>
  <c r="BC94" i="30"/>
  <c r="BB119" i="30"/>
  <c r="BB171" i="30"/>
  <c r="AX185" i="30"/>
  <c r="AW54" i="30"/>
  <c r="BB67" i="30"/>
  <c r="BB81" i="30"/>
  <c r="AW158" i="30"/>
  <c r="BB185" i="30"/>
  <c r="H29" i="30"/>
  <c r="BB148" i="30" s="1"/>
  <c r="L41" i="30"/>
  <c r="BB224" i="30" s="1"/>
  <c r="BB54" i="30"/>
  <c r="BB158" i="30"/>
  <c r="BB210" i="30"/>
  <c r="D9" i="30"/>
  <c r="AW18" i="30" s="1"/>
  <c r="D12" i="30"/>
  <c r="AW31" i="30" s="1"/>
  <c r="BB30" i="30"/>
  <c r="H33" i="30"/>
  <c r="AW162" i="30" s="1"/>
  <c r="AW41" i="30"/>
  <c r="AW107" i="30"/>
  <c r="AW197" i="30"/>
  <c r="H12" i="30"/>
  <c r="BB31" i="30" s="1"/>
  <c r="BB41" i="30"/>
  <c r="BB197" i="30"/>
  <c r="AX159" i="32" l="1"/>
  <c r="AX172" i="32"/>
  <c r="BC146" i="32"/>
  <c r="BC159" i="32"/>
  <c r="BB120" i="32"/>
  <c r="BB133" i="32"/>
  <c r="AW120" i="32"/>
  <c r="AW133" i="32"/>
  <c r="AW133" i="31"/>
  <c r="BB120" i="31"/>
  <c r="BB133" i="31"/>
  <c r="AW120" i="31"/>
  <c r="BB159" i="31"/>
  <c r="AW159" i="31"/>
  <c r="AW172" i="31"/>
  <c r="BB146" i="31"/>
  <c r="AX159" i="31"/>
  <c r="AX172" i="31"/>
  <c r="BC146" i="31"/>
  <c r="BC159" i="31"/>
  <c r="BB146" i="30"/>
  <c r="AX146" i="30"/>
  <c r="L42" i="30"/>
  <c r="BC224" i="30" s="1"/>
  <c r="D42" i="30"/>
  <c r="AX211" i="30" s="1"/>
  <c r="BC211" i="30" s="1"/>
  <c r="BC107" i="30"/>
  <c r="BB120" i="30"/>
  <c r="BB133" i="30"/>
  <c r="AW120" i="30"/>
  <c r="AW133" i="30"/>
  <c r="BC120" i="30" l="1"/>
  <c r="BC133" i="30"/>
  <c r="AX120" i="30"/>
  <c r="AX133" i="30"/>
  <c r="AX159" i="30"/>
  <c r="AX172" i="30"/>
  <c r="BC146" i="30"/>
  <c r="BC159" i="30"/>
  <c r="M30" i="22" l="1"/>
  <c r="F46" i="24" l="1"/>
  <c r="U10" i="7" l="1"/>
  <c r="U19" i="7"/>
  <c r="U15" i="7"/>
  <c r="U14" i="7"/>
  <c r="U11" i="26"/>
  <c r="F47" i="24"/>
  <c r="F44" i="24"/>
  <c r="F43" i="24"/>
  <c r="U17" i="26"/>
  <c r="S11" i="7" l="1"/>
  <c r="Q14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S13" i="7"/>
  <c r="R13" i="7"/>
  <c r="Q13" i="7"/>
  <c r="S12" i="7"/>
  <c r="R12" i="7"/>
  <c r="Q12" i="7"/>
  <c r="R11" i="7"/>
  <c r="Q11" i="7"/>
  <c r="S10" i="7" l="1"/>
  <c r="R10" i="7"/>
  <c r="Q10" i="7"/>
  <c r="S9" i="7"/>
  <c r="R9" i="7"/>
  <c r="Q9" i="7"/>
  <c r="U20" i="7"/>
  <c r="V20" i="7"/>
  <c r="V19" i="7"/>
  <c r="U18" i="7"/>
  <c r="V18" i="7"/>
  <c r="V17" i="7"/>
  <c r="U17" i="7"/>
  <c r="U16" i="7"/>
  <c r="V16" i="7"/>
  <c r="V15" i="7"/>
  <c r="V14" i="7"/>
  <c r="V13" i="7"/>
  <c r="U13" i="7"/>
  <c r="U12" i="7"/>
  <c r="V12" i="7"/>
  <c r="V11" i="7"/>
  <c r="U11" i="7"/>
  <c r="V10" i="7"/>
  <c r="V9" i="7"/>
  <c r="U9" i="7"/>
  <c r="S16" i="20"/>
  <c r="R16" i="20"/>
  <c r="Q16" i="20"/>
  <c r="S15" i="20"/>
  <c r="R15" i="20"/>
  <c r="Q15" i="20"/>
  <c r="S14" i="20"/>
  <c r="R14" i="20"/>
  <c r="Q14" i="20"/>
  <c r="S13" i="20"/>
  <c r="R13" i="20"/>
  <c r="Q13" i="20"/>
  <c r="S12" i="20"/>
  <c r="R12" i="20"/>
  <c r="Q12" i="20"/>
  <c r="S11" i="20"/>
  <c r="R11" i="20"/>
  <c r="Q11" i="20"/>
  <c r="Q10" i="20"/>
  <c r="S10" i="20" l="1"/>
  <c r="R10" i="20"/>
  <c r="S9" i="20"/>
  <c r="R9" i="20"/>
  <c r="Q9" i="20"/>
  <c r="V16" i="20"/>
  <c r="V15" i="20"/>
  <c r="V14" i="20"/>
  <c r="V13" i="20"/>
  <c r="V12" i="20"/>
  <c r="V11" i="20"/>
  <c r="V10" i="20"/>
  <c r="V9" i="20"/>
  <c r="U16" i="20"/>
  <c r="U15" i="20"/>
  <c r="U14" i="20"/>
  <c r="U13" i="20"/>
  <c r="U12" i="20"/>
  <c r="U11" i="20"/>
  <c r="U10" i="20"/>
  <c r="U9" i="20"/>
  <c r="S14" i="24"/>
  <c r="R14" i="24"/>
  <c r="Q14" i="24"/>
  <c r="S13" i="24"/>
  <c r="R13" i="24"/>
  <c r="Q13" i="24"/>
  <c r="S12" i="24"/>
  <c r="R12" i="24"/>
  <c r="Q12" i="24"/>
  <c r="S11" i="24"/>
  <c r="R11" i="24"/>
  <c r="Q11" i="24"/>
  <c r="S10" i="24"/>
  <c r="R10" i="24"/>
  <c r="Q10" i="24"/>
  <c r="S9" i="24"/>
  <c r="R9" i="24"/>
  <c r="Q9" i="24"/>
  <c r="V14" i="24"/>
  <c r="U14" i="24"/>
  <c r="V13" i="24"/>
  <c r="U13" i="24"/>
  <c r="V12" i="24"/>
  <c r="U12" i="24"/>
  <c r="V11" i="24"/>
  <c r="U11" i="24"/>
  <c r="V10" i="24"/>
  <c r="U10" i="24"/>
  <c r="V9" i="24"/>
  <c r="U9" i="24"/>
  <c r="T16" i="20"/>
  <c r="P16" i="20"/>
  <c r="H35" i="20" s="1"/>
  <c r="M21" i="25"/>
  <c r="M11" i="25"/>
  <c r="AJ9" i="26"/>
  <c r="AF9" i="22"/>
  <c r="D7" i="25"/>
  <c r="AJ9" i="24"/>
  <c r="BB225" i="24"/>
  <c r="BB223" i="24"/>
  <c r="BB220" i="24"/>
  <c r="BB212" i="24"/>
  <c r="AW212" i="24"/>
  <c r="BB210" i="24"/>
  <c r="AW210" i="24"/>
  <c r="BB207" i="24"/>
  <c r="AW207" i="24"/>
  <c r="BB201" i="24"/>
  <c r="AW201" i="24"/>
  <c r="BB200" i="24"/>
  <c r="AW200" i="24"/>
  <c r="BB199" i="24"/>
  <c r="AW199" i="24"/>
  <c r="BC198" i="24"/>
  <c r="AX198" i="24"/>
  <c r="BB197" i="24"/>
  <c r="AW197" i="24"/>
  <c r="BB194" i="24"/>
  <c r="AW194" i="24"/>
  <c r="BB188" i="24"/>
  <c r="AW188" i="24"/>
  <c r="BB187" i="24"/>
  <c r="AW187" i="24"/>
  <c r="BB186" i="24"/>
  <c r="AW186" i="24"/>
  <c r="BC185" i="24"/>
  <c r="AX185" i="24"/>
  <c r="BB181" i="24"/>
  <c r="AW181" i="24"/>
  <c r="BB175" i="24"/>
  <c r="AW175" i="24"/>
  <c r="BB174" i="24"/>
  <c r="AW174" i="24"/>
  <c r="BB173" i="24"/>
  <c r="AW173" i="24"/>
  <c r="BC172" i="24"/>
  <c r="BB172" i="24"/>
  <c r="BB185" i="24" s="1"/>
  <c r="BB171" i="24"/>
  <c r="AW171" i="24"/>
  <c r="BB168" i="24"/>
  <c r="AW168" i="24"/>
  <c r="BB162" i="24"/>
  <c r="BB161" i="24"/>
  <c r="BB160" i="24"/>
  <c r="AW160" i="24"/>
  <c r="BB158" i="24"/>
  <c r="AW158" i="24"/>
  <c r="BB155" i="24"/>
  <c r="AW155" i="24"/>
  <c r="BB147" i="24"/>
  <c r="AW147" i="24"/>
  <c r="BB142" i="24"/>
  <c r="AW142" i="24"/>
  <c r="BB136" i="24"/>
  <c r="BB135" i="24"/>
  <c r="BB134" i="24"/>
  <c r="AW134" i="24"/>
  <c r="BB132" i="24"/>
  <c r="AW132" i="24"/>
  <c r="AW184" i="24" s="1"/>
  <c r="BB129" i="24"/>
  <c r="AW129" i="24"/>
  <c r="BB121" i="24"/>
  <c r="AW121" i="24"/>
  <c r="BB119" i="24"/>
  <c r="AW119" i="24"/>
  <c r="BB116" i="24"/>
  <c r="AW116" i="24"/>
  <c r="AW110" i="24"/>
  <c r="AW109" i="24"/>
  <c r="BB108" i="24"/>
  <c r="AW108" i="24"/>
  <c r="AX107" i="24"/>
  <c r="AW107" i="24"/>
  <c r="BB106" i="24"/>
  <c r="BB103" i="24"/>
  <c r="AW103" i="24"/>
  <c r="BB97" i="24"/>
  <c r="AW97" i="24"/>
  <c r="BB96" i="24"/>
  <c r="AW96" i="24"/>
  <c r="BB95" i="24"/>
  <c r="BC94" i="24"/>
  <c r="BB94" i="24"/>
  <c r="AX94" i="24"/>
  <c r="AW94" i="24"/>
  <c r="BB90" i="24"/>
  <c r="AW90" i="24"/>
  <c r="BB84" i="24"/>
  <c r="AW84" i="24"/>
  <c r="BB83" i="24"/>
  <c r="AW83" i="24"/>
  <c r="AW82" i="24"/>
  <c r="BC81" i="24"/>
  <c r="BB81" i="24"/>
  <c r="AX81" i="24"/>
  <c r="AW81" i="24"/>
  <c r="AW80" i="24"/>
  <c r="BB93" i="24" s="1"/>
  <c r="BB77" i="24"/>
  <c r="AW77" i="24"/>
  <c r="BB71" i="24"/>
  <c r="AW71" i="24"/>
  <c r="BB70" i="24"/>
  <c r="AW70" i="24"/>
  <c r="BB69" i="24"/>
  <c r="AW69" i="24"/>
  <c r="AW67" i="24"/>
  <c r="BB64" i="24"/>
  <c r="AW64" i="24"/>
  <c r="BB58" i="24"/>
  <c r="BB57" i="24"/>
  <c r="BB56" i="24"/>
  <c r="AW56" i="24"/>
  <c r="BB54" i="24"/>
  <c r="BB51" i="24"/>
  <c r="AW51" i="24"/>
  <c r="AW43" i="24"/>
  <c r="BB43" i="24" s="1"/>
  <c r="B42" i="24"/>
  <c r="BB41" i="24"/>
  <c r="AW41" i="24"/>
  <c r="B41" i="24"/>
  <c r="BB38" i="24"/>
  <c r="AW38" i="24"/>
  <c r="P33" i="24"/>
  <c r="BB30" i="24"/>
  <c r="AW30" i="24"/>
  <c r="BB82" i="24" s="1"/>
  <c r="P30" i="24"/>
  <c r="AW28" i="24"/>
  <c r="BB25" i="24"/>
  <c r="AW25" i="24"/>
  <c r="B25" i="24"/>
  <c r="D24" i="24"/>
  <c r="D41" i="24" s="1"/>
  <c r="AW211" i="24" s="1"/>
  <c r="BB211" i="24" s="1"/>
  <c r="B24" i="24"/>
  <c r="AW58" i="24"/>
  <c r="BB17" i="24"/>
  <c r="AW17" i="24"/>
  <c r="BB15" i="24"/>
  <c r="AW15" i="24"/>
  <c r="BB67" i="24" s="1"/>
  <c r="P14" i="24"/>
  <c r="D13" i="24" s="1"/>
  <c r="AW32" i="24" s="1"/>
  <c r="P13" i="24"/>
  <c r="D27" i="24" s="1"/>
  <c r="BB12" i="24"/>
  <c r="AW12" i="24"/>
  <c r="P12" i="24"/>
  <c r="D32" i="24" s="1"/>
  <c r="P11" i="24"/>
  <c r="D26" i="24" s="1"/>
  <c r="P10" i="24"/>
  <c r="P9" i="24"/>
  <c r="H29" i="24" s="1"/>
  <c r="H7" i="24"/>
  <c r="H25" i="24" s="1"/>
  <c r="AX146" i="24" s="1"/>
  <c r="D7" i="24"/>
  <c r="AX16" i="24" s="1"/>
  <c r="AX29" i="24" s="1"/>
  <c r="AX42" i="24" s="1"/>
  <c r="AX55" i="24" s="1"/>
  <c r="AX67" i="24" s="1"/>
  <c r="B7" i="24"/>
  <c r="H6" i="24"/>
  <c r="BB16" i="24" s="1"/>
  <c r="BB68" i="24" s="1"/>
  <c r="D6" i="24"/>
  <c r="AW16" i="24" s="1"/>
  <c r="AW29" i="24" s="1"/>
  <c r="AW42" i="24" s="1"/>
  <c r="AW55" i="24" s="1"/>
  <c r="AW68" i="24" s="1"/>
  <c r="B6" i="24"/>
  <c r="P1" i="24"/>
  <c r="AW185" i="24" l="1"/>
  <c r="BB198" i="24"/>
  <c r="AW198" i="24"/>
  <c r="T11" i="24"/>
  <c r="T13" i="24"/>
  <c r="T14" i="24"/>
  <c r="T12" i="24"/>
  <c r="T10" i="24"/>
  <c r="T9" i="24"/>
  <c r="H30" i="20"/>
  <c r="H16" i="20"/>
  <c r="H18" i="20"/>
  <c r="H27" i="24"/>
  <c r="D15" i="24"/>
  <c r="AW44" i="24" s="1"/>
  <c r="D30" i="24"/>
  <c r="AW123" i="24" s="1"/>
  <c r="BB122" i="24"/>
  <c r="D9" i="24"/>
  <c r="AW18" i="24" s="1"/>
  <c r="H30" i="24"/>
  <c r="BB149" i="24" s="1"/>
  <c r="H13" i="24"/>
  <c r="BB32" i="24" s="1"/>
  <c r="BB109" i="24"/>
  <c r="D29" i="24"/>
  <c r="AW122" i="24" s="1"/>
  <c r="H10" i="24"/>
  <c r="BC19" i="24" s="1"/>
  <c r="H12" i="24"/>
  <c r="BB31" i="24" s="1"/>
  <c r="H33" i="24"/>
  <c r="AW162" i="24" s="1"/>
  <c r="H16" i="24"/>
  <c r="BB45" i="24" s="1"/>
  <c r="H9" i="24"/>
  <c r="BC18" i="24" s="1"/>
  <c r="BB110" i="24"/>
  <c r="D33" i="24"/>
  <c r="BB123" i="24" s="1"/>
  <c r="H15" i="24"/>
  <c r="D12" i="24"/>
  <c r="AW31" i="24" s="1"/>
  <c r="D16" i="24"/>
  <c r="AW45" i="24" s="1"/>
  <c r="H32" i="24"/>
  <c r="AW161" i="24" s="1"/>
  <c r="H26" i="24"/>
  <c r="AW148" i="24" s="1"/>
  <c r="AW95" i="24"/>
  <c r="AW149" i="24"/>
  <c r="BB44" i="24"/>
  <c r="AW135" i="24"/>
  <c r="D10" i="24"/>
  <c r="AW19" i="24" s="1"/>
  <c r="BB148" i="24"/>
  <c r="AW57" i="24"/>
  <c r="AW136" i="24"/>
  <c r="BC16" i="24"/>
  <c r="BC55" i="24" s="1"/>
  <c r="H24" i="24"/>
  <c r="AW146" i="24" s="1"/>
  <c r="AW159" i="24" s="1"/>
  <c r="D25" i="24"/>
  <c r="BC107" i="24" s="1"/>
  <c r="AX133" i="24" s="1"/>
  <c r="BB107" i="24"/>
  <c r="BB120" i="24" s="1"/>
  <c r="BB159" i="24"/>
  <c r="AX159" i="24"/>
  <c r="AX172" i="24"/>
  <c r="BC146" i="24"/>
  <c r="BC159" i="24"/>
  <c r="BB55" i="24"/>
  <c r="BB28" i="24"/>
  <c r="BC224" i="24"/>
  <c r="BB80" i="24"/>
  <c r="BB184" i="24"/>
  <c r="BB224" i="24"/>
  <c r="BB42" i="24"/>
  <c r="AW54" i="24"/>
  <c r="AW106" i="24"/>
  <c r="AW120" i="24"/>
  <c r="BB133" i="24"/>
  <c r="BB29" i="24"/>
  <c r="AW93" i="24"/>
  <c r="AW145" i="24"/>
  <c r="BB145" i="24"/>
  <c r="L32" i="7"/>
  <c r="D19" i="7"/>
  <c r="D12" i="7"/>
  <c r="P20" i="7"/>
  <c r="H29" i="7" s="1"/>
  <c r="P19" i="7"/>
  <c r="L33" i="7" s="1"/>
  <c r="P18" i="7"/>
  <c r="H32" i="7" s="1"/>
  <c r="P17" i="7"/>
  <c r="L35" i="7" s="1"/>
  <c r="T16" i="7"/>
  <c r="P16" i="7"/>
  <c r="L27" i="7" s="1"/>
  <c r="T15" i="7"/>
  <c r="P15" i="7"/>
  <c r="D33" i="7" s="1"/>
  <c r="T14" i="7"/>
  <c r="P14" i="7"/>
  <c r="H21" i="7" s="1"/>
  <c r="D38" i="7" l="1"/>
  <c r="L13" i="7"/>
  <c r="D21" i="7"/>
  <c r="H36" i="7"/>
  <c r="D30" i="7"/>
  <c r="H12" i="7"/>
  <c r="L36" i="7"/>
  <c r="D15" i="7"/>
  <c r="D22" i="7"/>
  <c r="H22" i="7"/>
  <c r="D26" i="7"/>
  <c r="H13" i="7"/>
  <c r="H26" i="7"/>
  <c r="H19" i="7"/>
  <c r="D39" i="7"/>
  <c r="L9" i="7"/>
  <c r="BC68" i="24"/>
  <c r="BC29" i="24"/>
  <c r="BC42" i="24"/>
  <c r="AW172" i="24"/>
  <c r="BB146" i="24"/>
  <c r="BC120" i="24"/>
  <c r="BC133" i="24"/>
  <c r="AX120" i="24"/>
  <c r="D42" i="24"/>
  <c r="AX211" i="24" s="1"/>
  <c r="BC211" i="24" s="1"/>
  <c r="AW133" i="24"/>
  <c r="AW210" i="26"/>
  <c r="BB223" i="26" s="1"/>
  <c r="BB106" i="26"/>
  <c r="D42" i="7"/>
  <c r="D41" i="7"/>
  <c r="B42" i="7"/>
  <c r="B41" i="7"/>
  <c r="B25" i="7"/>
  <c r="B24" i="7"/>
  <c r="B7" i="7"/>
  <c r="B6" i="7"/>
  <c r="B42" i="25"/>
  <c r="B41" i="25"/>
  <c r="B25" i="25"/>
  <c r="B24" i="25"/>
  <c r="BB225" i="26"/>
  <c r="BB220" i="26"/>
  <c r="BB212" i="26"/>
  <c r="AW212" i="26"/>
  <c r="BB207" i="26"/>
  <c r="AW207" i="26"/>
  <c r="BB201" i="26"/>
  <c r="AW201" i="26"/>
  <c r="BB200" i="26"/>
  <c r="AW200" i="26"/>
  <c r="AW199" i="26"/>
  <c r="AX198" i="26"/>
  <c r="BB194" i="26"/>
  <c r="AW194" i="26"/>
  <c r="BB188" i="26"/>
  <c r="AW188" i="26"/>
  <c r="BB187" i="26"/>
  <c r="AW187" i="26"/>
  <c r="BB185" i="26"/>
  <c r="AX185" i="26"/>
  <c r="AW185" i="26"/>
  <c r="BB181" i="26"/>
  <c r="AW181" i="26"/>
  <c r="BB175" i="26"/>
  <c r="AW175" i="26"/>
  <c r="BB174" i="26"/>
  <c r="AW174" i="26"/>
  <c r="BB173" i="26"/>
  <c r="AW173" i="26"/>
  <c r="BB199" i="26" s="1"/>
  <c r="BC172" i="26"/>
  <c r="BC185" i="26" s="1"/>
  <c r="BB172" i="26"/>
  <c r="AW198" i="26" s="1"/>
  <c r="BB168" i="26"/>
  <c r="AW168" i="26"/>
  <c r="BB160" i="26"/>
  <c r="AW160" i="26"/>
  <c r="BB186" i="26" s="1"/>
  <c r="BB155" i="26"/>
  <c r="AW155" i="26"/>
  <c r="BB147" i="26"/>
  <c r="AW186" i="26" s="1"/>
  <c r="AW147" i="26"/>
  <c r="BB142" i="26"/>
  <c r="AW142" i="26"/>
  <c r="BB134" i="26"/>
  <c r="AW134" i="26"/>
  <c r="BB129" i="26"/>
  <c r="AW129" i="26"/>
  <c r="BB121" i="26"/>
  <c r="AW121" i="26"/>
  <c r="BB116" i="26"/>
  <c r="AW116" i="26"/>
  <c r="AW110" i="26"/>
  <c r="AW109" i="26"/>
  <c r="BB108" i="26"/>
  <c r="BB103" i="26"/>
  <c r="AW103" i="26"/>
  <c r="BB97" i="26"/>
  <c r="AW97" i="26"/>
  <c r="BB96" i="26"/>
  <c r="AW96" i="26"/>
  <c r="AW95" i="26"/>
  <c r="AX94" i="26"/>
  <c r="BB90" i="26"/>
  <c r="AW90" i="26"/>
  <c r="BB84" i="26"/>
  <c r="AW84" i="26"/>
  <c r="BB83" i="26"/>
  <c r="AW83" i="26"/>
  <c r="BB81" i="26"/>
  <c r="AX81" i="26"/>
  <c r="AX107" i="26" s="1"/>
  <c r="AW81" i="26"/>
  <c r="AW94" i="26" s="1"/>
  <c r="BB80" i="26"/>
  <c r="BB77" i="26"/>
  <c r="AW77" i="26"/>
  <c r="BB71" i="26"/>
  <c r="BB70" i="26"/>
  <c r="BB69" i="26"/>
  <c r="AW69" i="26"/>
  <c r="AW108" i="26" s="1"/>
  <c r="BB67" i="26"/>
  <c r="BB64" i="26"/>
  <c r="AW64" i="26"/>
  <c r="AW56" i="26"/>
  <c r="BB95" i="26" s="1"/>
  <c r="BB51" i="26"/>
  <c r="AW51" i="26"/>
  <c r="F47" i="26"/>
  <c r="P35" i="26" s="1"/>
  <c r="N44" i="26"/>
  <c r="F46" i="26" s="1"/>
  <c r="F44" i="26"/>
  <c r="BB43" i="26"/>
  <c r="AW43" i="26"/>
  <c r="N43" i="26"/>
  <c r="F43" i="26"/>
  <c r="BB38" i="26"/>
  <c r="AW38" i="26"/>
  <c r="P32" i="26"/>
  <c r="BB30" i="26"/>
  <c r="AW30" i="26"/>
  <c r="BB82" i="26" s="1"/>
  <c r="BB25" i="26"/>
  <c r="AW25" i="26"/>
  <c r="BB17" i="26"/>
  <c r="AW17" i="26"/>
  <c r="AW82" i="26" s="1"/>
  <c r="V17" i="26"/>
  <c r="S17" i="26"/>
  <c r="R17" i="26"/>
  <c r="Q17" i="26"/>
  <c r="P17" i="26"/>
  <c r="D29" i="26" s="1"/>
  <c r="AW122" i="26" s="1"/>
  <c r="V16" i="26"/>
  <c r="U16" i="26"/>
  <c r="S16" i="26"/>
  <c r="R16" i="26"/>
  <c r="Q16" i="26"/>
  <c r="P16" i="26"/>
  <c r="D36" i="26" s="1"/>
  <c r="AW136" i="26" s="1"/>
  <c r="AW15" i="26"/>
  <c r="AW80" i="26" s="1"/>
  <c r="V15" i="26"/>
  <c r="U15" i="26"/>
  <c r="S15" i="26"/>
  <c r="R15" i="26"/>
  <c r="Q15" i="26"/>
  <c r="P15" i="26"/>
  <c r="D38" i="26" s="1"/>
  <c r="BB135" i="26" s="1"/>
  <c r="V14" i="26"/>
  <c r="U14" i="26"/>
  <c r="S14" i="26"/>
  <c r="R14" i="26"/>
  <c r="Q14" i="26"/>
  <c r="P14" i="26"/>
  <c r="H27" i="26" s="1"/>
  <c r="AW149" i="26" s="1"/>
  <c r="V13" i="26"/>
  <c r="U13" i="26"/>
  <c r="S13" i="26"/>
  <c r="R13" i="26"/>
  <c r="Q13" i="26"/>
  <c r="P13" i="26"/>
  <c r="H36" i="26" s="1"/>
  <c r="BB162" i="26" s="1"/>
  <c r="BB12" i="26"/>
  <c r="AW12" i="26"/>
  <c r="V12" i="26"/>
  <c r="U12" i="26"/>
  <c r="S12" i="26"/>
  <c r="R12" i="26"/>
  <c r="Q12" i="26"/>
  <c r="P12" i="26"/>
  <c r="H30" i="26" s="1"/>
  <c r="BB149" i="26" s="1"/>
  <c r="V11" i="26"/>
  <c r="S11" i="26"/>
  <c r="R11" i="26"/>
  <c r="Q11" i="26"/>
  <c r="P11" i="26"/>
  <c r="H16" i="26" s="1"/>
  <c r="BB45" i="26" s="1"/>
  <c r="V10" i="26"/>
  <c r="U10" i="26"/>
  <c r="S10" i="26"/>
  <c r="R10" i="26"/>
  <c r="Q10" i="26"/>
  <c r="P10" i="26"/>
  <c r="H12" i="26" s="1"/>
  <c r="BB31" i="26" s="1"/>
  <c r="V9" i="26"/>
  <c r="U9" i="26"/>
  <c r="S9" i="26"/>
  <c r="R9" i="26"/>
  <c r="Q9" i="26"/>
  <c r="P9" i="26"/>
  <c r="D19" i="26" s="1"/>
  <c r="AW58" i="26" s="1"/>
  <c r="H7" i="26"/>
  <c r="BC16" i="26" s="1"/>
  <c r="D7" i="26"/>
  <c r="D25" i="26" s="1"/>
  <c r="H6" i="26"/>
  <c r="BB16" i="26" s="1"/>
  <c r="D6" i="26"/>
  <c r="D24" i="26" s="1"/>
  <c r="P1" i="26"/>
  <c r="AO161" i="25"/>
  <c r="AO160" i="25"/>
  <c r="AO159" i="25"/>
  <c r="AT148" i="25"/>
  <c r="AO148" i="25"/>
  <c r="AT147" i="25"/>
  <c r="AO147" i="25"/>
  <c r="AT146" i="25"/>
  <c r="AO146" i="25"/>
  <c r="AO144" i="25"/>
  <c r="AO157" i="25" s="1"/>
  <c r="AT141" i="25"/>
  <c r="AO141" i="25"/>
  <c r="AO154" i="25" s="1"/>
  <c r="AU132" i="25"/>
  <c r="AP132" i="25"/>
  <c r="AT128" i="25"/>
  <c r="AO128" i="25"/>
  <c r="AU119" i="25"/>
  <c r="AP119" i="25"/>
  <c r="AT115" i="25"/>
  <c r="AO115" i="25"/>
  <c r="AU106" i="25"/>
  <c r="AP106" i="25"/>
  <c r="AO106" i="25"/>
  <c r="AO132" i="25" s="1"/>
  <c r="AT102" i="25"/>
  <c r="AO102" i="25"/>
  <c r="AU93" i="25"/>
  <c r="AP93" i="25"/>
  <c r="AT89" i="25"/>
  <c r="AO89" i="25"/>
  <c r="AU80" i="25"/>
  <c r="AP80" i="25"/>
  <c r="AO79" i="25"/>
  <c r="AT92" i="25" s="1"/>
  <c r="AT76" i="25"/>
  <c r="AO76" i="25"/>
  <c r="AP67" i="25"/>
  <c r="AU67" i="25" s="1"/>
  <c r="AT63" i="25"/>
  <c r="AO63" i="25"/>
  <c r="AP54" i="25"/>
  <c r="AU54" i="25" s="1"/>
  <c r="AT50" i="25"/>
  <c r="AO50" i="25"/>
  <c r="AU148" i="25"/>
  <c r="AU147" i="25"/>
  <c r="N43" i="25"/>
  <c r="F43" i="25"/>
  <c r="M42" i="25"/>
  <c r="AO158" i="25" s="1"/>
  <c r="AP41" i="25"/>
  <c r="AU41" i="25" s="1"/>
  <c r="M41" i="25"/>
  <c r="AT37" i="25"/>
  <c r="AO37" i="25"/>
  <c r="M30" i="25"/>
  <c r="AP28" i="25"/>
  <c r="AU28" i="25" s="1"/>
  <c r="AO28" i="25"/>
  <c r="AO80" i="25" s="1"/>
  <c r="AT24" i="25"/>
  <c r="AO24" i="25"/>
  <c r="S21" i="25"/>
  <c r="R21" i="25"/>
  <c r="P21" i="25"/>
  <c r="O21" i="25"/>
  <c r="N21" i="25"/>
  <c r="H22" i="25"/>
  <c r="AT69" i="25" s="1"/>
  <c r="S20" i="25"/>
  <c r="R20" i="25"/>
  <c r="P20" i="25"/>
  <c r="O20" i="25"/>
  <c r="N20" i="25"/>
  <c r="M20" i="25"/>
  <c r="H26" i="25" s="1"/>
  <c r="AT81" i="25" s="1"/>
  <c r="S19" i="25"/>
  <c r="R19" i="25"/>
  <c r="P19" i="25"/>
  <c r="O19" i="25"/>
  <c r="N19" i="25"/>
  <c r="M19" i="25"/>
  <c r="H27" i="25" s="1"/>
  <c r="AT82" i="25" s="1"/>
  <c r="S18" i="25"/>
  <c r="R18" i="25"/>
  <c r="P18" i="25"/>
  <c r="O18" i="25"/>
  <c r="N18" i="25"/>
  <c r="M18" i="25"/>
  <c r="H36" i="25" s="1"/>
  <c r="AT121" i="25" s="1"/>
  <c r="S17" i="25"/>
  <c r="R17" i="25"/>
  <c r="P17" i="25"/>
  <c r="O17" i="25"/>
  <c r="N17" i="25"/>
  <c r="M17" i="25"/>
  <c r="H13" i="25" s="1"/>
  <c r="AT30" i="25" s="1"/>
  <c r="AP15" i="25"/>
  <c r="AO15" i="25"/>
  <c r="M13" i="25"/>
  <c r="AO14" i="25"/>
  <c r="AO27" i="25" s="1"/>
  <c r="AO66" i="25" s="1"/>
  <c r="S13" i="25"/>
  <c r="R13" i="25"/>
  <c r="P13" i="25"/>
  <c r="O13" i="25"/>
  <c r="N13" i="25"/>
  <c r="S12" i="25"/>
  <c r="R12" i="25"/>
  <c r="P12" i="25"/>
  <c r="O12" i="25"/>
  <c r="N12" i="25"/>
  <c r="M12" i="25"/>
  <c r="D30" i="25" s="1"/>
  <c r="AO95" i="25" s="1"/>
  <c r="AT11" i="25"/>
  <c r="AO11" i="25"/>
  <c r="S11" i="25"/>
  <c r="R11" i="25"/>
  <c r="P11" i="25"/>
  <c r="O11" i="25"/>
  <c r="N11" i="25"/>
  <c r="S10" i="25"/>
  <c r="R10" i="25"/>
  <c r="P10" i="25"/>
  <c r="O10" i="25"/>
  <c r="N10" i="25"/>
  <c r="M10" i="25"/>
  <c r="D36" i="25" s="1"/>
  <c r="AO121" i="25" s="1"/>
  <c r="S9" i="25"/>
  <c r="R9" i="25"/>
  <c r="P9" i="25"/>
  <c r="O9" i="25"/>
  <c r="N9" i="25"/>
  <c r="M9" i="25"/>
  <c r="D13" i="25" s="1"/>
  <c r="AO30" i="25" s="1"/>
  <c r="H7" i="25"/>
  <c r="AT15" i="25" s="1"/>
  <c r="H6" i="25"/>
  <c r="D6" i="25"/>
  <c r="M1" i="25"/>
  <c r="D10" i="26" l="1"/>
  <c r="AW19" i="26" s="1"/>
  <c r="H9" i="25"/>
  <c r="AT16" i="25" s="1"/>
  <c r="Q12" i="25"/>
  <c r="M33" i="25"/>
  <c r="T10" i="26"/>
  <c r="Q13" i="25"/>
  <c r="T15" i="26"/>
  <c r="T16" i="26"/>
  <c r="Q18" i="25"/>
  <c r="Q10" i="25"/>
  <c r="T11" i="26"/>
  <c r="Q11" i="25"/>
  <c r="Q17" i="25"/>
  <c r="D33" i="26"/>
  <c r="BB123" i="26" s="1"/>
  <c r="D12" i="26"/>
  <c r="AW31" i="26" s="1"/>
  <c r="D9" i="26"/>
  <c r="AW18" i="26" s="1"/>
  <c r="H32" i="26"/>
  <c r="AW161" i="26" s="1"/>
  <c r="H9" i="26"/>
  <c r="BC18" i="26" s="1"/>
  <c r="H16" i="25"/>
  <c r="AT43" i="25" s="1"/>
  <c r="H32" i="25"/>
  <c r="AT107" i="25" s="1"/>
  <c r="H15" i="25"/>
  <c r="AT42" i="25" s="1"/>
  <c r="D12" i="25"/>
  <c r="AO29" i="25" s="1"/>
  <c r="H18" i="25"/>
  <c r="AT55" i="25" s="1"/>
  <c r="D19" i="25"/>
  <c r="AO56" i="25" s="1"/>
  <c r="D26" i="25"/>
  <c r="AO81" i="25" s="1"/>
  <c r="D35" i="25"/>
  <c r="AO120" i="25" s="1"/>
  <c r="AO119" i="25"/>
  <c r="AO145" i="25" s="1"/>
  <c r="AT145" i="25" s="1"/>
  <c r="T14" i="26"/>
  <c r="T17" i="26"/>
  <c r="T9" i="26"/>
  <c r="T13" i="26"/>
  <c r="T12" i="26"/>
  <c r="D13" i="26"/>
  <c r="AW32" i="26" s="1"/>
  <c r="D32" i="26"/>
  <c r="BB122" i="26" s="1"/>
  <c r="H35" i="26"/>
  <c r="BB161" i="26" s="1"/>
  <c r="D15" i="26"/>
  <c r="AW44" i="26" s="1"/>
  <c r="H29" i="26"/>
  <c r="BB148" i="26" s="1"/>
  <c r="H12" i="25"/>
  <c r="AT29" i="25" s="1"/>
  <c r="H33" i="25"/>
  <c r="AT108" i="25" s="1"/>
  <c r="D9" i="25"/>
  <c r="AO16" i="25" s="1"/>
  <c r="H10" i="25"/>
  <c r="AT17" i="25" s="1"/>
  <c r="H19" i="25"/>
  <c r="AT56" i="25" s="1"/>
  <c r="D39" i="25"/>
  <c r="AO134" i="25" s="1"/>
  <c r="Q20" i="25"/>
  <c r="Q21" i="25"/>
  <c r="Q19" i="25"/>
  <c r="Q9" i="25"/>
  <c r="AW132" i="26"/>
  <c r="AW184" i="26" s="1"/>
  <c r="BB119" i="26"/>
  <c r="AW119" i="26"/>
  <c r="AW158" i="26"/>
  <c r="BB132" i="26"/>
  <c r="AW54" i="26"/>
  <c r="BB15" i="26"/>
  <c r="AT144" i="25"/>
  <c r="AT66" i="25"/>
  <c r="AT27" i="25"/>
  <c r="AO53" i="25"/>
  <c r="BB93" i="26"/>
  <c r="AW93" i="26"/>
  <c r="AW106" i="26"/>
  <c r="BB55" i="26"/>
  <c r="BB29" i="26"/>
  <c r="BB68" i="26"/>
  <c r="BB42" i="26"/>
  <c r="BB107" i="26"/>
  <c r="D41" i="26"/>
  <c r="AW211" i="26" s="1"/>
  <c r="BB211" i="26" s="1"/>
  <c r="D42" i="26"/>
  <c r="AX211" i="26" s="1"/>
  <c r="BC211" i="26" s="1"/>
  <c r="BC107" i="26"/>
  <c r="BC68" i="26"/>
  <c r="BC42" i="26"/>
  <c r="BC29" i="26"/>
  <c r="BC55" i="26"/>
  <c r="H13" i="26"/>
  <c r="BB32" i="26" s="1"/>
  <c r="H15" i="26"/>
  <c r="BB44" i="26" s="1"/>
  <c r="D18" i="26"/>
  <c r="AW57" i="26" s="1"/>
  <c r="D21" i="26"/>
  <c r="AW70" i="26" s="1"/>
  <c r="D26" i="26"/>
  <c r="BB109" i="26" s="1"/>
  <c r="H33" i="26"/>
  <c r="AW162" i="26" s="1"/>
  <c r="AW67" i="26"/>
  <c r="BB94" i="26"/>
  <c r="AW171" i="26"/>
  <c r="BB198" i="26"/>
  <c r="H18" i="26"/>
  <c r="BB57" i="26" s="1"/>
  <c r="D22" i="26"/>
  <c r="AW71" i="26" s="1"/>
  <c r="H26" i="26"/>
  <c r="AW148" i="26" s="1"/>
  <c r="D35" i="26"/>
  <c r="AW135" i="26" s="1"/>
  <c r="D39" i="26"/>
  <c r="BB136" i="26" s="1"/>
  <c r="BB56" i="26"/>
  <c r="BC94" i="26"/>
  <c r="BB171" i="26"/>
  <c r="BC198" i="26"/>
  <c r="D16" i="26"/>
  <c r="AW45" i="26" s="1"/>
  <c r="AW16" i="26"/>
  <c r="AW29" i="26" s="1"/>
  <c r="AW42" i="26" s="1"/>
  <c r="AW55" i="26" s="1"/>
  <c r="AW68" i="26" s="1"/>
  <c r="H24" i="26"/>
  <c r="BB54" i="26"/>
  <c r="BC81" i="26"/>
  <c r="BB158" i="26"/>
  <c r="BB210" i="26"/>
  <c r="D27" i="26"/>
  <c r="BB110" i="26" s="1"/>
  <c r="AX16" i="26"/>
  <c r="AX29" i="26" s="1"/>
  <c r="AX42" i="26" s="1"/>
  <c r="AX55" i="26" s="1"/>
  <c r="AX67" i="26" s="1"/>
  <c r="AW28" i="26"/>
  <c r="D30" i="26"/>
  <c r="AW123" i="26" s="1"/>
  <c r="AW41" i="26"/>
  <c r="AW107" i="26"/>
  <c r="AW197" i="26"/>
  <c r="H10" i="26"/>
  <c r="BC19" i="26" s="1"/>
  <c r="H19" i="26"/>
  <c r="BB58" i="26" s="1"/>
  <c r="H25" i="26"/>
  <c r="BB28" i="26"/>
  <c r="BB41" i="26"/>
  <c r="BB197" i="26"/>
  <c r="D15" i="25"/>
  <c r="AO42" i="25" s="1"/>
  <c r="D32" i="25"/>
  <c r="AO107" i="25" s="1"/>
  <c r="D27" i="25"/>
  <c r="AO82" i="25" s="1"/>
  <c r="D10" i="25"/>
  <c r="AO17" i="25" s="1"/>
  <c r="D33" i="25"/>
  <c r="AO108" i="25" s="1"/>
  <c r="D22" i="25"/>
  <c r="AO69" i="25" s="1"/>
  <c r="D18" i="25"/>
  <c r="AO55" i="25" s="1"/>
  <c r="D38" i="25"/>
  <c r="AO133" i="25" s="1"/>
  <c r="AO41" i="25"/>
  <c r="AO67" i="25"/>
  <c r="AO93" i="25"/>
  <c r="AT106" i="25"/>
  <c r="H30" i="25"/>
  <c r="AT95" i="25" s="1"/>
  <c r="H38" i="25"/>
  <c r="AT133" i="25" s="1"/>
  <c r="H21" i="25"/>
  <c r="AT68" i="25" s="1"/>
  <c r="H35" i="25"/>
  <c r="AT120" i="25" s="1"/>
  <c r="H39" i="25"/>
  <c r="AT134" i="25" s="1"/>
  <c r="AT53" i="25"/>
  <c r="AT79" i="25"/>
  <c r="D21" i="25"/>
  <c r="AO68" i="25" s="1"/>
  <c r="D16" i="25"/>
  <c r="AO43" i="25" s="1"/>
  <c r="D29" i="25"/>
  <c r="AO94" i="25" s="1"/>
  <c r="AO40" i="25"/>
  <c r="AO54" i="25"/>
  <c r="H29" i="25"/>
  <c r="AT94" i="25" s="1"/>
  <c r="AT40" i="25"/>
  <c r="AO92" i="25"/>
  <c r="AW145" i="26" l="1"/>
  <c r="BB145" i="26"/>
  <c r="BB184" i="26"/>
  <c r="BB120" i="26"/>
  <c r="BB133" i="26"/>
  <c r="AW120" i="26"/>
  <c r="AW133" i="26"/>
  <c r="BC120" i="26"/>
  <c r="BC133" i="26"/>
  <c r="AX120" i="26"/>
  <c r="AX133" i="26"/>
  <c r="AX146" i="26"/>
  <c r="L42" i="26"/>
  <c r="BC224" i="26" s="1"/>
  <c r="AW146" i="26"/>
  <c r="L41" i="26"/>
  <c r="BB224" i="26" s="1"/>
  <c r="AT80" i="25"/>
  <c r="AT54" i="25"/>
  <c r="AT28" i="25"/>
  <c r="AT119" i="25"/>
  <c r="AT132" i="25" s="1"/>
  <c r="AT93" i="25"/>
  <c r="AT67" i="25"/>
  <c r="AT41" i="25"/>
  <c r="AT118" i="25"/>
  <c r="AO118" i="25"/>
  <c r="AT105" i="25"/>
  <c r="AO105" i="25"/>
  <c r="BB159" i="26" l="1"/>
  <c r="AW159" i="26"/>
  <c r="AW172" i="26"/>
  <c r="BB146" i="26"/>
  <c r="AX159" i="26"/>
  <c r="AX172" i="26"/>
  <c r="BC146" i="26"/>
  <c r="BC159" i="26"/>
  <c r="AT131" i="25"/>
  <c r="AO131" i="25"/>
  <c r="Q26" i="21" l="1"/>
  <c r="U9" i="21"/>
  <c r="U15" i="21"/>
  <c r="U14" i="21"/>
  <c r="U11" i="21"/>
  <c r="Q25" i="21"/>
  <c r="Q24" i="21"/>
  <c r="Q23" i="21"/>
  <c r="P15" i="21"/>
  <c r="R9" i="21" l="1"/>
  <c r="Q9" i="21"/>
  <c r="R12" i="21" l="1"/>
  <c r="U17" i="21" l="1"/>
  <c r="S16" i="23"/>
  <c r="R16" i="23"/>
  <c r="P16" i="23"/>
  <c r="O16" i="23"/>
  <c r="N16" i="23"/>
  <c r="S15" i="23"/>
  <c r="R15" i="23"/>
  <c r="P15" i="23"/>
  <c r="O15" i="23"/>
  <c r="N15" i="23"/>
  <c r="S14" i="23"/>
  <c r="R14" i="23"/>
  <c r="P14" i="23"/>
  <c r="O14" i="23"/>
  <c r="N14" i="23"/>
  <c r="S13" i="23"/>
  <c r="R13" i="23"/>
  <c r="P13" i="23"/>
  <c r="O13" i="23"/>
  <c r="N13" i="23"/>
  <c r="S12" i="23"/>
  <c r="R12" i="23"/>
  <c r="P12" i="23"/>
  <c r="O12" i="23"/>
  <c r="N12" i="23"/>
  <c r="S11" i="23"/>
  <c r="R11" i="23"/>
  <c r="P11" i="23"/>
  <c r="O11" i="23"/>
  <c r="N11" i="23"/>
  <c r="S10" i="23"/>
  <c r="R10" i="23"/>
  <c r="P10" i="23"/>
  <c r="O10" i="23"/>
  <c r="N10" i="23"/>
  <c r="S9" i="23"/>
  <c r="R9" i="23"/>
  <c r="P9" i="23"/>
  <c r="O9" i="23"/>
  <c r="N9" i="23"/>
  <c r="S16" i="11"/>
  <c r="R16" i="11"/>
  <c r="P16" i="11"/>
  <c r="O16" i="11"/>
  <c r="N16" i="11"/>
  <c r="S15" i="11"/>
  <c r="R15" i="11"/>
  <c r="P15" i="11"/>
  <c r="O15" i="11"/>
  <c r="N15" i="11"/>
  <c r="S14" i="11"/>
  <c r="R14" i="11"/>
  <c r="P14" i="11"/>
  <c r="O14" i="11"/>
  <c r="N14" i="11"/>
  <c r="S13" i="11"/>
  <c r="R13" i="11"/>
  <c r="P13" i="11"/>
  <c r="O13" i="11"/>
  <c r="N13" i="11"/>
  <c r="S12" i="11"/>
  <c r="R12" i="11"/>
  <c r="P12" i="11"/>
  <c r="O12" i="11"/>
  <c r="N12" i="11"/>
  <c r="S11" i="11"/>
  <c r="R11" i="11"/>
  <c r="P11" i="11"/>
  <c r="O11" i="11"/>
  <c r="N11" i="11"/>
  <c r="S10" i="11"/>
  <c r="R10" i="11"/>
  <c r="P10" i="11"/>
  <c r="O10" i="11"/>
  <c r="N10" i="11"/>
  <c r="S9" i="11"/>
  <c r="R9" i="11"/>
  <c r="P9" i="11"/>
  <c r="O9" i="11"/>
  <c r="N9" i="11"/>
  <c r="Q16" i="23" l="1"/>
  <c r="Q15" i="23"/>
  <c r="Q12" i="23"/>
  <c r="Q11" i="23"/>
  <c r="Q9" i="23"/>
  <c r="Q10" i="23"/>
  <c r="Q13" i="23"/>
  <c r="Q14" i="23"/>
  <c r="Q16" i="11"/>
  <c r="Q15" i="11"/>
  <c r="Q14" i="11"/>
  <c r="Q13" i="11"/>
  <c r="Q12" i="11"/>
  <c r="Q11" i="11"/>
  <c r="Q10" i="11"/>
  <c r="Q9" i="11"/>
  <c r="M33" i="23"/>
  <c r="F49" i="23"/>
  <c r="F50" i="23"/>
  <c r="F47" i="23"/>
  <c r="AU148" i="23" s="1"/>
  <c r="F46" i="23"/>
  <c r="AU147" i="23" s="1"/>
  <c r="AO161" i="23"/>
  <c r="AO160" i="23"/>
  <c r="AO159" i="23"/>
  <c r="AO157" i="23"/>
  <c r="AT148" i="23"/>
  <c r="AO148" i="23"/>
  <c r="AT147" i="23"/>
  <c r="AO147" i="23"/>
  <c r="AT146" i="23"/>
  <c r="AO146" i="23"/>
  <c r="AT144" i="23"/>
  <c r="AO144" i="23"/>
  <c r="AT141" i="23"/>
  <c r="AO141" i="23"/>
  <c r="AO154" i="23" s="1"/>
  <c r="AT134" i="23"/>
  <c r="AO134" i="23"/>
  <c r="AT133" i="23"/>
  <c r="AO133" i="23"/>
  <c r="AU132" i="23"/>
  <c r="AP132" i="23"/>
  <c r="AT128" i="23"/>
  <c r="AO128" i="23"/>
  <c r="AP119" i="23"/>
  <c r="AU119" i="23" s="1"/>
  <c r="AT118" i="23"/>
  <c r="AT115" i="23"/>
  <c r="AO115" i="23"/>
  <c r="AU106" i="23"/>
  <c r="AP106" i="23"/>
  <c r="AT105" i="23"/>
  <c r="AT102" i="23"/>
  <c r="AO102" i="23"/>
  <c r="AP93" i="23"/>
  <c r="AU93" i="23" s="1"/>
  <c r="AT92" i="23"/>
  <c r="AO92" i="23"/>
  <c r="AO118" i="23" s="1"/>
  <c r="AT89" i="23"/>
  <c r="AO89" i="23"/>
  <c r="AU80" i="23"/>
  <c r="AP80" i="23"/>
  <c r="AT79" i="23"/>
  <c r="AO79" i="23"/>
  <c r="AT76" i="23"/>
  <c r="AO76" i="23"/>
  <c r="AT69" i="23"/>
  <c r="AO69" i="23"/>
  <c r="AT68" i="23"/>
  <c r="AO68" i="23"/>
  <c r="AP67" i="23"/>
  <c r="AU67" i="23" s="1"/>
  <c r="AT63" i="23"/>
  <c r="AO63" i="23"/>
  <c r="AU54" i="23"/>
  <c r="AP54" i="23"/>
  <c r="AT50" i="23"/>
  <c r="AO50" i="23"/>
  <c r="F44" i="23"/>
  <c r="F43" i="23"/>
  <c r="AO158" i="23"/>
  <c r="AP41" i="23"/>
  <c r="AU41" i="23" s="1"/>
  <c r="AT37" i="23"/>
  <c r="AO37" i="23"/>
  <c r="M30" i="23"/>
  <c r="AU28" i="23"/>
  <c r="AP28" i="23"/>
  <c r="AT24" i="23"/>
  <c r="AO24" i="23"/>
  <c r="M16" i="23"/>
  <c r="H35" i="23" s="1"/>
  <c r="AT120" i="23" s="1"/>
  <c r="AP15" i="23"/>
  <c r="M15" i="23"/>
  <c r="D35" i="23" s="1"/>
  <c r="AO120" i="23" s="1"/>
  <c r="AO14" i="23"/>
  <c r="AO27" i="23" s="1"/>
  <c r="M14" i="23"/>
  <c r="H10" i="23" s="1"/>
  <c r="AT17" i="23" s="1"/>
  <c r="M13" i="23"/>
  <c r="H32" i="23" s="1"/>
  <c r="AT107" i="23" s="1"/>
  <c r="M12" i="23"/>
  <c r="D16" i="23" s="1"/>
  <c r="AO43" i="23" s="1"/>
  <c r="AT11" i="23"/>
  <c r="AO11" i="23"/>
  <c r="M11" i="23"/>
  <c r="D27" i="23" s="1"/>
  <c r="AO82" i="23" s="1"/>
  <c r="M10" i="23"/>
  <c r="D26" i="23" s="1"/>
  <c r="AO81" i="23" s="1"/>
  <c r="M9" i="23"/>
  <c r="H26" i="23" s="1"/>
  <c r="AT81" i="23" s="1"/>
  <c r="H7" i="23"/>
  <c r="H25" i="23" s="1"/>
  <c r="AT106" i="23" s="1"/>
  <c r="D7" i="23"/>
  <c r="AO28" i="23" s="1"/>
  <c r="H6" i="23"/>
  <c r="H24" i="23" s="1"/>
  <c r="D6" i="23"/>
  <c r="D24" i="23" s="1"/>
  <c r="M1" i="23"/>
  <c r="D25" i="11"/>
  <c r="D7" i="11"/>
  <c r="M16" i="11"/>
  <c r="H35" i="11" s="1"/>
  <c r="M15" i="11"/>
  <c r="H12" i="11" s="1"/>
  <c r="M14" i="11"/>
  <c r="H15" i="11" s="1"/>
  <c r="D32" i="23" l="1"/>
  <c r="AO107" i="23" s="1"/>
  <c r="H12" i="23"/>
  <c r="AT29" i="23" s="1"/>
  <c r="H19" i="23"/>
  <c r="AT56" i="23" s="1"/>
  <c r="H15" i="23"/>
  <c r="AT42" i="23" s="1"/>
  <c r="H36" i="23"/>
  <c r="AT121" i="23" s="1"/>
  <c r="H13" i="23"/>
  <c r="AT30" i="23" s="1"/>
  <c r="D12" i="23"/>
  <c r="AO29" i="23" s="1"/>
  <c r="D19" i="23"/>
  <c r="AO56" i="23" s="1"/>
  <c r="D29" i="23"/>
  <c r="AO94" i="23" s="1"/>
  <c r="D15" i="23"/>
  <c r="AO42" i="23" s="1"/>
  <c r="D10" i="23"/>
  <c r="AO17" i="23" s="1"/>
  <c r="H9" i="23"/>
  <c r="AT16" i="23" s="1"/>
  <c r="D36" i="23"/>
  <c r="AO121" i="23" s="1"/>
  <c r="AO67" i="23"/>
  <c r="AO80" i="23"/>
  <c r="AO54" i="23"/>
  <c r="AO93" i="23"/>
  <c r="AO41" i="23"/>
  <c r="AT66" i="23"/>
  <c r="AO66" i="23"/>
  <c r="AT40" i="23"/>
  <c r="AO40" i="23"/>
  <c r="AT27" i="23"/>
  <c r="AT53" i="23"/>
  <c r="AO53" i="23"/>
  <c r="AT80" i="23"/>
  <c r="AT54" i="23"/>
  <c r="AT28" i="23"/>
  <c r="AT119" i="23"/>
  <c r="AT132" i="23" s="1"/>
  <c r="AT93" i="23"/>
  <c r="AT67" i="23"/>
  <c r="AT41" i="23"/>
  <c r="AT131" i="23"/>
  <c r="AO131" i="23"/>
  <c r="H29" i="23"/>
  <c r="AT94" i="23" s="1"/>
  <c r="D13" i="23"/>
  <c r="AO30" i="23" s="1"/>
  <c r="AO15" i="23"/>
  <c r="AO105" i="23"/>
  <c r="D33" i="23"/>
  <c r="AO108" i="23" s="1"/>
  <c r="H27" i="23"/>
  <c r="AT82" i="23" s="1"/>
  <c r="AT15" i="23"/>
  <c r="D18" i="23"/>
  <c r="AO55" i="23" s="1"/>
  <c r="D25" i="23"/>
  <c r="D30" i="23"/>
  <c r="AO95" i="23" s="1"/>
  <c r="H33" i="23"/>
  <c r="AT108" i="23" s="1"/>
  <c r="H18" i="23"/>
  <c r="AT55" i="23" s="1"/>
  <c r="H30" i="23"/>
  <c r="AT95" i="23" s="1"/>
  <c r="D9" i="23"/>
  <c r="AO16" i="23" s="1"/>
  <c r="H16" i="23"/>
  <c r="AT43" i="23" s="1"/>
  <c r="D36" i="11"/>
  <c r="H10" i="11"/>
  <c r="D32" i="11"/>
  <c r="H18" i="11"/>
  <c r="H30" i="11"/>
  <c r="H16" i="11"/>
  <c r="H19" i="11"/>
  <c r="D35" i="11"/>
  <c r="D30" i="11"/>
  <c r="V15" i="21"/>
  <c r="V13" i="21"/>
  <c r="U13" i="21"/>
  <c r="U12" i="21"/>
  <c r="V12" i="21"/>
  <c r="V9" i="21"/>
  <c r="S15" i="21"/>
  <c r="R15" i="21"/>
  <c r="Q15" i="21"/>
  <c r="S13" i="21"/>
  <c r="R13" i="21"/>
  <c r="Q13" i="21"/>
  <c r="S12" i="21"/>
  <c r="Q12" i="21"/>
  <c r="S9" i="21"/>
  <c r="P35" i="21"/>
  <c r="F49" i="21"/>
  <c r="F47" i="21"/>
  <c r="F46" i="21"/>
  <c r="F50" i="21"/>
  <c r="AO106" i="23" l="1"/>
  <c r="AO119" i="23" l="1"/>
  <c r="AO145" i="23" s="1"/>
  <c r="AT145" i="23" s="1"/>
  <c r="AO132" i="23"/>
  <c r="D7" i="22"/>
  <c r="D25" i="22" s="1"/>
  <c r="BA331" i="5" l="1"/>
  <c r="BA330" i="5"/>
  <c r="BF318" i="5"/>
  <c r="BF317" i="5"/>
  <c r="BA318" i="5"/>
  <c r="BA317" i="5"/>
  <c r="BF305" i="5"/>
  <c r="BF304" i="5"/>
  <c r="BA305" i="5"/>
  <c r="BA304" i="5"/>
  <c r="BF292" i="5"/>
  <c r="BF291" i="5"/>
  <c r="BA292" i="5"/>
  <c r="BA291" i="5"/>
  <c r="BF279" i="5"/>
  <c r="BF278" i="5"/>
  <c r="BA279" i="5"/>
  <c r="BA278" i="5"/>
  <c r="BF266" i="5"/>
  <c r="BF265" i="5"/>
  <c r="BF264" i="5"/>
  <c r="BB302" i="5"/>
  <c r="BA302" i="5"/>
  <c r="BF302" i="5" s="1"/>
  <c r="BG263" i="5"/>
  <c r="BB289" i="5" s="1"/>
  <c r="BF263" i="5"/>
  <c r="BF289" i="5" s="1"/>
  <c r="BA324" i="5"/>
  <c r="BF311" i="5"/>
  <c r="BA311" i="5"/>
  <c r="BF298" i="5"/>
  <c r="BA298" i="5"/>
  <c r="BF285" i="5"/>
  <c r="BA285" i="5"/>
  <c r="BA272" i="5"/>
  <c r="BF272" i="5"/>
  <c r="BF259" i="5"/>
  <c r="BA329" i="5"/>
  <c r="BA328" i="5"/>
  <c r="BA327" i="5"/>
  <c r="BF316" i="5"/>
  <c r="BA316" i="5"/>
  <c r="BB315" i="5"/>
  <c r="BA315" i="5"/>
  <c r="BF314" i="5"/>
  <c r="BA314" i="5"/>
  <c r="BF303" i="5"/>
  <c r="BA303" i="5"/>
  <c r="BG302" i="5"/>
  <c r="BB328" i="5"/>
  <c r="BF301" i="5"/>
  <c r="BA301" i="5"/>
  <c r="BF290" i="5"/>
  <c r="BA290" i="5"/>
  <c r="BF288" i="5"/>
  <c r="BA288" i="5"/>
  <c r="BF277" i="5"/>
  <c r="BA277" i="5"/>
  <c r="BF276" i="5"/>
  <c r="BF275" i="5"/>
  <c r="BA275" i="5"/>
  <c r="BF262" i="5"/>
  <c r="BA251" i="5"/>
  <c r="BB250" i="5"/>
  <c r="BA250" i="5"/>
  <c r="BA246" i="5"/>
  <c r="BA249" i="5"/>
  <c r="BG237" i="5"/>
  <c r="BF237" i="5"/>
  <c r="BF238" i="5"/>
  <c r="BF233" i="5"/>
  <c r="BF236" i="5"/>
  <c r="BA225" i="5"/>
  <c r="BA238" i="5"/>
  <c r="BA233" i="5"/>
  <c r="BA220" i="5"/>
  <c r="BF220" i="5"/>
  <c r="BF207" i="5"/>
  <c r="BA207" i="5"/>
  <c r="BB220" i="20"/>
  <c r="BB207" i="20"/>
  <c r="AW207" i="20"/>
  <c r="BB220" i="21"/>
  <c r="BB207" i="21"/>
  <c r="AW207" i="21"/>
  <c r="Z26" i="5"/>
  <c r="Z25" i="5"/>
  <c r="Z24" i="5"/>
  <c r="Z23" i="5"/>
  <c r="Z22" i="5"/>
  <c r="Z21" i="5"/>
  <c r="Z20" i="5"/>
  <c r="Z19" i="5"/>
  <c r="Z18" i="5"/>
  <c r="Y26" i="5"/>
  <c r="Y25" i="5"/>
  <c r="Y24" i="5"/>
  <c r="Y23" i="5"/>
  <c r="Y22" i="5"/>
  <c r="Y21" i="5"/>
  <c r="Y20" i="5"/>
  <c r="Y19" i="5"/>
  <c r="Y18" i="5"/>
  <c r="W26" i="5"/>
  <c r="V26" i="5"/>
  <c r="U26" i="5"/>
  <c r="W25" i="5"/>
  <c r="V25" i="5"/>
  <c r="U25" i="5"/>
  <c r="W24" i="5"/>
  <c r="V24" i="5"/>
  <c r="U24" i="5"/>
  <c r="W23" i="5"/>
  <c r="V23" i="5"/>
  <c r="U23" i="5"/>
  <c r="W22" i="5"/>
  <c r="V22" i="5"/>
  <c r="U22" i="5"/>
  <c r="W21" i="5"/>
  <c r="V21" i="5"/>
  <c r="U21" i="5"/>
  <c r="W20" i="5"/>
  <c r="V20" i="5"/>
  <c r="U20" i="5"/>
  <c r="W19" i="5"/>
  <c r="V19" i="5"/>
  <c r="U19" i="5"/>
  <c r="W18" i="5"/>
  <c r="V18" i="5"/>
  <c r="U18" i="5"/>
  <c r="W17" i="5"/>
  <c r="V17" i="5"/>
  <c r="U17" i="5"/>
  <c r="W16" i="5"/>
  <c r="V16" i="5"/>
  <c r="U16" i="5"/>
  <c r="W15" i="5"/>
  <c r="V15" i="5"/>
  <c r="U15" i="5"/>
  <c r="W14" i="5"/>
  <c r="V14" i="5"/>
  <c r="U14" i="5"/>
  <c r="W13" i="5"/>
  <c r="V13" i="5"/>
  <c r="U13" i="5"/>
  <c r="W12" i="5"/>
  <c r="V12" i="5"/>
  <c r="U12" i="5"/>
  <c r="W11" i="5"/>
  <c r="V11" i="5"/>
  <c r="U11" i="5"/>
  <c r="W10" i="5"/>
  <c r="V10" i="5"/>
  <c r="U10" i="5"/>
  <c r="V9" i="5"/>
  <c r="U9" i="5"/>
  <c r="BF315" i="5" l="1"/>
  <c r="BA276" i="5"/>
  <c r="BA289" i="5"/>
  <c r="BG315" i="5"/>
  <c r="BB276" i="5"/>
  <c r="BG289" i="5"/>
  <c r="BG276" i="5"/>
  <c r="V11" i="21"/>
  <c r="R17" i="21"/>
  <c r="Q17" i="21"/>
  <c r="R16" i="21"/>
  <c r="Q16" i="21"/>
  <c r="R14" i="21"/>
  <c r="Q14" i="21"/>
  <c r="Q11" i="21"/>
  <c r="R11" i="21"/>
  <c r="R10" i="21"/>
  <c r="Q10" i="21"/>
  <c r="S17" i="21"/>
  <c r="S16" i="21"/>
  <c r="S14" i="21"/>
  <c r="S11" i="21"/>
  <c r="S10" i="21"/>
  <c r="V17" i="21"/>
  <c r="V16" i="21"/>
  <c r="V14" i="21"/>
  <c r="V10" i="21"/>
  <c r="U16" i="21"/>
  <c r="U10" i="21"/>
  <c r="W9" i="5"/>
  <c r="Z17" i="5"/>
  <c r="Z16" i="5"/>
  <c r="Z15" i="5"/>
  <c r="Z14" i="5"/>
  <c r="Z13" i="5"/>
  <c r="Z12" i="5"/>
  <c r="Z11" i="5"/>
  <c r="Z10" i="5"/>
  <c r="Z9" i="5"/>
  <c r="Y17" i="5"/>
  <c r="Y16" i="5"/>
  <c r="Y15" i="5"/>
  <c r="Y14" i="5"/>
  <c r="Y13" i="5"/>
  <c r="Y12" i="5"/>
  <c r="Y11" i="5"/>
  <c r="Y10" i="5"/>
  <c r="Y9" i="5"/>
  <c r="L39" i="5"/>
  <c r="L38" i="5"/>
  <c r="L36" i="5"/>
  <c r="L35" i="5"/>
  <c r="L33" i="5"/>
  <c r="L32" i="5"/>
  <c r="L30" i="5"/>
  <c r="L29" i="5"/>
  <c r="L27" i="5"/>
  <c r="L26" i="5"/>
  <c r="P36" i="5"/>
  <c r="P35" i="5"/>
  <c r="P33" i="5"/>
  <c r="P32" i="5"/>
  <c r="P30" i="5"/>
  <c r="P29" i="5"/>
  <c r="P27" i="5"/>
  <c r="P26" i="5"/>
  <c r="P19" i="5"/>
  <c r="P18" i="5"/>
  <c r="P16" i="5"/>
  <c r="P15" i="5"/>
  <c r="P13" i="5"/>
  <c r="P12" i="5"/>
  <c r="P10" i="5"/>
  <c r="P9" i="5"/>
  <c r="L22" i="5"/>
  <c r="L21" i="5"/>
  <c r="L19" i="5"/>
  <c r="L18" i="5"/>
  <c r="L16" i="5"/>
  <c r="L15" i="5"/>
  <c r="L13" i="5"/>
  <c r="L12" i="5"/>
  <c r="L10" i="5"/>
  <c r="L9" i="5"/>
  <c r="T26" i="5"/>
  <c r="T25" i="5"/>
  <c r="T24" i="5"/>
  <c r="T23" i="5"/>
  <c r="T22" i="5"/>
  <c r="T21" i="5"/>
  <c r="T20" i="5"/>
  <c r="T19" i="5"/>
  <c r="T18" i="5"/>
  <c r="AO22" i="5"/>
  <c r="AO23" i="5"/>
  <c r="AO24" i="5"/>
  <c r="AO25" i="5"/>
  <c r="AO26" i="5"/>
  <c r="AO27" i="5"/>
  <c r="AO28" i="5"/>
  <c r="AO29" i="5"/>
  <c r="AO21" i="5"/>
  <c r="D36" i="5" l="1"/>
  <c r="BF201" i="5"/>
  <c r="BA200" i="5"/>
  <c r="BA188" i="5"/>
  <c r="BF174" i="5"/>
  <c r="T17" i="5"/>
  <c r="H29" i="5" s="1"/>
  <c r="T13" i="5"/>
  <c r="T11" i="5"/>
  <c r="T10" i="5"/>
  <c r="D35" i="5" s="1"/>
  <c r="T9" i="5"/>
  <c r="H26" i="5" s="1"/>
  <c r="F57" i="5"/>
  <c r="T56" i="5" s="1"/>
  <c r="F56" i="5"/>
  <c r="N54" i="5"/>
  <c r="N53" i="5"/>
  <c r="F54" i="5"/>
  <c r="F53" i="5"/>
  <c r="U49" i="5"/>
  <c r="U48" i="5"/>
  <c r="U44" i="5"/>
  <c r="U43" i="5"/>
  <c r="N44" i="5"/>
  <c r="N43" i="5"/>
  <c r="F43" i="5"/>
  <c r="F44" i="5"/>
  <c r="L52" i="5"/>
  <c r="L51" i="5"/>
  <c r="D52" i="5"/>
  <c r="D51" i="5"/>
  <c r="T47" i="5"/>
  <c r="T46" i="5"/>
  <c r="T42" i="5"/>
  <c r="T41" i="5"/>
  <c r="P7" i="5"/>
  <c r="P25" i="5" s="1"/>
  <c r="P6" i="5"/>
  <c r="X26" i="5"/>
  <c r="X25" i="5"/>
  <c r="P24" i="5"/>
  <c r="BF225" i="5"/>
  <c r="BF223" i="5"/>
  <c r="BF212" i="5"/>
  <c r="BA212" i="5"/>
  <c r="BF210" i="5"/>
  <c r="BA210" i="5"/>
  <c r="BA236" i="5" s="1"/>
  <c r="BA201" i="5"/>
  <c r="BF200" i="5"/>
  <c r="BF199" i="5"/>
  <c r="BF194" i="5"/>
  <c r="BA194" i="5"/>
  <c r="BF188" i="5"/>
  <c r="BF187" i="5"/>
  <c r="BA187" i="5"/>
  <c r="BA186" i="5"/>
  <c r="BF181" i="5"/>
  <c r="BA181" i="5"/>
  <c r="BF175" i="5"/>
  <c r="BF173" i="5"/>
  <c r="BA173" i="5"/>
  <c r="BF171" i="5"/>
  <c r="BF168" i="5"/>
  <c r="BA168" i="5"/>
  <c r="BF160" i="5"/>
  <c r="BA199" i="5" s="1"/>
  <c r="BA160" i="5"/>
  <c r="BF186" i="5" s="1"/>
  <c r="BF155" i="5"/>
  <c r="BA155" i="5"/>
  <c r="BF147" i="5"/>
  <c r="BA147" i="5"/>
  <c r="BF142" i="5"/>
  <c r="BA142" i="5"/>
  <c r="BF134" i="5"/>
  <c r="BA134" i="5"/>
  <c r="BF129" i="5"/>
  <c r="BA129" i="5"/>
  <c r="BF121" i="5"/>
  <c r="BA121" i="5"/>
  <c r="BF119" i="5"/>
  <c r="BA119" i="5"/>
  <c r="BF116" i="5"/>
  <c r="BA116" i="5"/>
  <c r="BA110" i="5"/>
  <c r="BA109" i="5"/>
  <c r="BF108" i="5"/>
  <c r="BA108" i="5"/>
  <c r="BF106" i="5"/>
  <c r="BF158" i="5" s="1"/>
  <c r="BF103" i="5"/>
  <c r="BA103" i="5"/>
  <c r="BF97" i="5"/>
  <c r="BA97" i="5"/>
  <c r="BF96" i="5"/>
  <c r="BA96" i="5"/>
  <c r="BF90" i="5"/>
  <c r="BA90" i="5"/>
  <c r="BF84" i="5"/>
  <c r="BA84" i="5"/>
  <c r="BF83" i="5"/>
  <c r="BA83" i="5"/>
  <c r="BF80" i="5"/>
  <c r="BF77" i="5"/>
  <c r="BA77" i="5"/>
  <c r="BF69" i="5"/>
  <c r="BA69" i="5"/>
  <c r="BA67" i="5"/>
  <c r="BF64" i="5"/>
  <c r="BA64" i="5"/>
  <c r="BA56" i="5"/>
  <c r="BF95" i="5" s="1"/>
  <c r="BF54" i="5"/>
  <c r="BF51" i="5"/>
  <c r="BA51" i="5"/>
  <c r="BF43" i="5"/>
  <c r="BA43" i="5"/>
  <c r="BA95" i="5" s="1"/>
  <c r="BA41" i="5"/>
  <c r="BF38" i="5"/>
  <c r="BA38" i="5"/>
  <c r="T53" i="5"/>
  <c r="BF30" i="5"/>
  <c r="BA30" i="5"/>
  <c r="BF82" i="5" s="1"/>
  <c r="BA28" i="5"/>
  <c r="BF25" i="5"/>
  <c r="BA25" i="5"/>
  <c r="BA17" i="5"/>
  <c r="BA82" i="5" s="1"/>
  <c r="X17" i="5"/>
  <c r="T16" i="5"/>
  <c r="BF15" i="5"/>
  <c r="BA15" i="5"/>
  <c r="BF67" i="5" s="1"/>
  <c r="T15" i="5"/>
  <c r="X14" i="5"/>
  <c r="T14" i="5"/>
  <c r="X13" i="5"/>
  <c r="BF12" i="5"/>
  <c r="BA12" i="5"/>
  <c r="X12" i="5"/>
  <c r="T12" i="5"/>
  <c r="X11" i="5"/>
  <c r="X9" i="5"/>
  <c r="L7" i="5"/>
  <c r="BB81" i="5" s="1"/>
  <c r="H7" i="5"/>
  <c r="H25" i="5" s="1"/>
  <c r="D7" i="5"/>
  <c r="BB16" i="5" s="1"/>
  <c r="BB29" i="5" s="1"/>
  <c r="BB42" i="5" s="1"/>
  <c r="BB55" i="5" s="1"/>
  <c r="BB67" i="5" s="1"/>
  <c r="L6" i="5"/>
  <c r="L24" i="5" s="1"/>
  <c r="BF172" i="5" s="1"/>
  <c r="H6" i="5"/>
  <c r="BF16" i="5" s="1"/>
  <c r="D6" i="5"/>
  <c r="BA16" i="5" s="1"/>
  <c r="BA29" i="5" s="1"/>
  <c r="BA42" i="5" s="1"/>
  <c r="BA55" i="5" s="1"/>
  <c r="BA68" i="5" s="1"/>
  <c r="T1" i="5"/>
  <c r="H27" i="5" l="1"/>
  <c r="BA149" i="5" s="1"/>
  <c r="H21" i="5"/>
  <c r="BF70" i="5" s="1"/>
  <c r="D16" i="5"/>
  <c r="H36" i="5"/>
  <c r="BF162" i="5" s="1"/>
  <c r="H32" i="5"/>
  <c r="D33" i="5"/>
  <c r="BF123" i="5" s="1"/>
  <c r="H19" i="5"/>
  <c r="BF58" i="5" s="1"/>
  <c r="H38" i="5"/>
  <c r="BA174" i="5" s="1"/>
  <c r="D15" i="5"/>
  <c r="BA44" i="5" s="1"/>
  <c r="D29" i="5"/>
  <c r="BA122" i="5" s="1"/>
  <c r="D27" i="5"/>
  <c r="H22" i="5"/>
  <c r="BF71" i="5" s="1"/>
  <c r="H18" i="5"/>
  <c r="D26" i="5"/>
  <c r="BF109" i="5" s="1"/>
  <c r="D30" i="5"/>
  <c r="D32" i="5"/>
  <c r="H9" i="5"/>
  <c r="BG18" i="5" s="1"/>
  <c r="H35" i="5"/>
  <c r="H16" i="5"/>
  <c r="H39" i="5"/>
  <c r="BA175" i="5" s="1"/>
  <c r="H30" i="5"/>
  <c r="H33" i="5"/>
  <c r="H15" i="5"/>
  <c r="BA162" i="5"/>
  <c r="BA161" i="5"/>
  <c r="BF149" i="5"/>
  <c r="X21" i="5"/>
  <c r="X23" i="5"/>
  <c r="BA135" i="5"/>
  <c r="X10" i="5"/>
  <c r="X20" i="5"/>
  <c r="X19" i="5"/>
  <c r="X24" i="5"/>
  <c r="BF122" i="5"/>
  <c r="X18" i="5"/>
  <c r="X22" i="5"/>
  <c r="BF110" i="5"/>
  <c r="BA71" i="5"/>
  <c r="D12" i="5"/>
  <c r="BA31" i="5" s="1"/>
  <c r="D10" i="5"/>
  <c r="BA19" i="5" s="1"/>
  <c r="D9" i="5"/>
  <c r="BA18" i="5" s="1"/>
  <c r="BA45" i="5"/>
  <c r="BF161" i="5"/>
  <c r="H12" i="5"/>
  <c r="BF31" i="5" s="1"/>
  <c r="H10" i="5"/>
  <c r="BG19" i="5" s="1"/>
  <c r="X16" i="5"/>
  <c r="X15" i="5"/>
  <c r="BA81" i="5"/>
  <c r="BF81" i="5" s="1"/>
  <c r="D25" i="5"/>
  <c r="BG107" i="5" s="1"/>
  <c r="BG133" i="5" s="1"/>
  <c r="BF42" i="5"/>
  <c r="BF29" i="5"/>
  <c r="BF55" i="5"/>
  <c r="BF68" i="5"/>
  <c r="BF185" i="5"/>
  <c r="BF198" i="5"/>
  <c r="BA185" i="5"/>
  <c r="BA198" i="5"/>
  <c r="BB146" i="5"/>
  <c r="L42" i="5"/>
  <c r="BG224" i="5" s="1"/>
  <c r="BB237" i="5" s="1"/>
  <c r="BG81" i="5"/>
  <c r="BG94" i="5"/>
  <c r="BB94" i="5"/>
  <c r="BB107" i="5"/>
  <c r="BB120" i="5"/>
  <c r="BB133" i="5"/>
  <c r="BG120" i="5"/>
  <c r="BA123" i="5"/>
  <c r="BA197" i="5"/>
  <c r="D13" i="5"/>
  <c r="BA32" i="5" s="1"/>
  <c r="BF17" i="5"/>
  <c r="L25" i="5"/>
  <c r="BF28" i="5"/>
  <c r="BF41" i="5"/>
  <c r="BG172" i="5"/>
  <c r="BF197" i="5"/>
  <c r="BG16" i="5"/>
  <c r="BA136" i="5"/>
  <c r="H13" i="5"/>
  <c r="BF32" i="5" s="1"/>
  <c r="BF44" i="5"/>
  <c r="D18" i="5"/>
  <c r="BA57" i="5" s="1"/>
  <c r="BA70" i="5"/>
  <c r="BF135" i="5"/>
  <c r="D42" i="5"/>
  <c r="BB211" i="5" s="1"/>
  <c r="BA80" i="5"/>
  <c r="BA94" i="5"/>
  <c r="BA132" i="5"/>
  <c r="BF57" i="5"/>
  <c r="BF148" i="5"/>
  <c r="BF132" i="5"/>
  <c r="D24" i="5"/>
  <c r="BA171" i="5"/>
  <c r="BA223" i="5"/>
  <c r="BF45" i="5"/>
  <c r="H24" i="5"/>
  <c r="BA148" i="5"/>
  <c r="BF136" i="5"/>
  <c r="BF56" i="5"/>
  <c r="D19" i="5"/>
  <c r="BA58" i="5" s="1"/>
  <c r="BA54" i="5"/>
  <c r="BA158" i="5"/>
  <c r="T15" i="20"/>
  <c r="P1" i="20"/>
  <c r="D6" i="20"/>
  <c r="AW16" i="20" s="1"/>
  <c r="AW29" i="20" s="1"/>
  <c r="AW42" i="20" s="1"/>
  <c r="AW55" i="20" s="1"/>
  <c r="AW68" i="20" s="1"/>
  <c r="H6" i="20"/>
  <c r="BB16" i="20" s="1"/>
  <c r="D7" i="20"/>
  <c r="D25" i="20" s="1"/>
  <c r="D42" i="20" s="1"/>
  <c r="AX211" i="20" s="1"/>
  <c r="H7" i="20"/>
  <c r="BC16" i="20" s="1"/>
  <c r="P9" i="20"/>
  <c r="P11" i="20"/>
  <c r="P10" i="20"/>
  <c r="AW12" i="20"/>
  <c r="BB12" i="20"/>
  <c r="P13" i="20"/>
  <c r="P12" i="20"/>
  <c r="P15" i="20"/>
  <c r="AW15" i="20"/>
  <c r="BB15" i="20" s="1"/>
  <c r="P14" i="20"/>
  <c r="AW17" i="20"/>
  <c r="AW82" i="20" s="1"/>
  <c r="AW25" i="20"/>
  <c r="BB25" i="20"/>
  <c r="P30" i="20"/>
  <c r="AW30" i="20"/>
  <c r="BB30" i="20" s="1"/>
  <c r="AW38" i="20"/>
  <c r="BB38" i="20"/>
  <c r="F43" i="20"/>
  <c r="N43" i="20"/>
  <c r="AW43" i="20"/>
  <c r="BB43" i="20" s="1"/>
  <c r="AW51" i="20"/>
  <c r="BB51" i="20"/>
  <c r="AW56" i="20"/>
  <c r="BB56" i="20" s="1"/>
  <c r="BB57" i="20"/>
  <c r="AW64" i="20"/>
  <c r="BB64" i="20"/>
  <c r="AW69" i="20"/>
  <c r="BB69" i="20" s="1"/>
  <c r="AW70" i="20"/>
  <c r="BB70" i="20"/>
  <c r="AW71" i="20"/>
  <c r="BB71" i="20"/>
  <c r="AW77" i="20"/>
  <c r="BB77" i="20"/>
  <c r="AW81" i="20"/>
  <c r="BB81" i="20" s="1"/>
  <c r="AX81" i="20"/>
  <c r="BC81" i="20" s="1"/>
  <c r="AW83" i="20"/>
  <c r="BB83" i="20"/>
  <c r="AW84" i="20"/>
  <c r="BB84" i="20"/>
  <c r="AW90" i="20"/>
  <c r="BB90" i="20"/>
  <c r="BC94" i="20"/>
  <c r="AW96" i="20"/>
  <c r="BB96" i="20"/>
  <c r="AW97" i="20"/>
  <c r="BB97" i="20"/>
  <c r="AW103" i="20"/>
  <c r="BB103" i="20"/>
  <c r="BB106" i="20"/>
  <c r="BB158" i="20" s="1"/>
  <c r="AW108" i="20"/>
  <c r="BB108" i="20"/>
  <c r="AW109" i="20"/>
  <c r="AW110" i="20"/>
  <c r="AW116" i="20"/>
  <c r="BB116" i="20"/>
  <c r="AW121" i="20"/>
  <c r="BB121" i="20"/>
  <c r="AW129" i="20"/>
  <c r="BB129" i="20"/>
  <c r="AW134" i="20"/>
  <c r="BB134" i="20"/>
  <c r="BB135" i="20"/>
  <c r="BB136" i="20"/>
  <c r="AW142" i="20"/>
  <c r="BB142" i="20"/>
  <c r="AW147" i="20"/>
  <c r="BB147" i="20"/>
  <c r="AW186" i="20" s="1"/>
  <c r="AW155" i="20"/>
  <c r="BB155" i="20"/>
  <c r="AW160" i="20"/>
  <c r="BB186" i="20" s="1"/>
  <c r="BB160" i="20"/>
  <c r="AW199" i="20" s="1"/>
  <c r="BB161" i="20"/>
  <c r="AW168" i="20"/>
  <c r="BB168" i="20"/>
  <c r="BB172" i="20"/>
  <c r="BC172" i="20"/>
  <c r="BC185" i="20" s="1"/>
  <c r="AW173" i="20"/>
  <c r="BB199" i="20" s="1"/>
  <c r="BB173" i="20"/>
  <c r="AW174" i="20"/>
  <c r="BB174" i="20"/>
  <c r="AW175" i="20"/>
  <c r="BB175" i="20"/>
  <c r="AW181" i="20"/>
  <c r="BB181" i="20"/>
  <c r="AW185" i="20"/>
  <c r="AX185" i="20"/>
  <c r="BB185" i="20"/>
  <c r="AW187" i="20"/>
  <c r="BB187" i="20"/>
  <c r="AW188" i="20"/>
  <c r="BB188" i="20"/>
  <c r="AW194" i="20"/>
  <c r="BB194" i="20"/>
  <c r="AW198" i="20"/>
  <c r="BB198" i="20"/>
  <c r="BC198" i="20"/>
  <c r="AW200" i="20"/>
  <c r="BB200" i="20"/>
  <c r="AW201" i="20"/>
  <c r="BB201" i="20"/>
  <c r="AW210" i="20"/>
  <c r="BB210" i="20" s="1"/>
  <c r="AW212" i="20"/>
  <c r="BB212" i="20"/>
  <c r="BB225" i="20"/>
  <c r="F47" i="22"/>
  <c r="AU148" i="22" s="1"/>
  <c r="F43" i="22"/>
  <c r="M10" i="22"/>
  <c r="D36" i="22" s="1"/>
  <c r="AO121" i="22" s="1"/>
  <c r="M9" i="22"/>
  <c r="D39" i="22" s="1"/>
  <c r="AO134" i="22" s="1"/>
  <c r="AO161" i="22"/>
  <c r="AO160" i="22"/>
  <c r="AO159" i="22"/>
  <c r="AT148" i="22"/>
  <c r="AO148" i="22"/>
  <c r="AT147" i="22"/>
  <c r="AO147" i="22"/>
  <c r="AT146" i="22"/>
  <c r="AO146" i="22"/>
  <c r="AO144" i="22"/>
  <c r="AO157" i="22" s="1"/>
  <c r="AT141" i="22"/>
  <c r="AO141" i="22"/>
  <c r="AO154" i="22" s="1"/>
  <c r="AU132" i="22"/>
  <c r="AP132" i="22"/>
  <c r="AT128" i="22"/>
  <c r="AO128" i="22"/>
  <c r="AP119" i="22"/>
  <c r="AU119" i="22" s="1"/>
  <c r="AT115" i="22"/>
  <c r="AO115" i="22"/>
  <c r="AU106" i="22"/>
  <c r="AP106" i="22"/>
  <c r="AO106" i="22"/>
  <c r="AO132" i="22" s="1"/>
  <c r="AT102" i="22"/>
  <c r="AO102" i="22"/>
  <c r="AP93" i="22"/>
  <c r="AU93" i="22" s="1"/>
  <c r="AT89" i="22"/>
  <c r="AO89" i="22"/>
  <c r="AP80" i="22"/>
  <c r="AU80" i="22" s="1"/>
  <c r="AO79" i="22"/>
  <c r="AT79" i="22" s="1"/>
  <c r="AT76" i="22"/>
  <c r="AO76" i="22"/>
  <c r="AP67" i="22"/>
  <c r="AU67" i="22" s="1"/>
  <c r="AT63" i="22"/>
  <c r="AO63" i="22"/>
  <c r="AP54" i="22"/>
  <c r="AU54" i="22" s="1"/>
  <c r="AT50" i="22"/>
  <c r="AO50" i="22"/>
  <c r="AU147" i="22"/>
  <c r="AO158" i="22"/>
  <c r="D42" i="22"/>
  <c r="AP41" i="22"/>
  <c r="AU41" i="22" s="1"/>
  <c r="AT37" i="22"/>
  <c r="AO37" i="22"/>
  <c r="AP28" i="22"/>
  <c r="AU28" i="22" s="1"/>
  <c r="AO28" i="22"/>
  <c r="AO80" i="22" s="1"/>
  <c r="AT24" i="22"/>
  <c r="AO24" i="22"/>
  <c r="AT69" i="22"/>
  <c r="AT81" i="22"/>
  <c r="AT107" i="22"/>
  <c r="AT56" i="22"/>
  <c r="AT68" i="22"/>
  <c r="AT55" i="22"/>
  <c r="AT30" i="22"/>
  <c r="AP15" i="22"/>
  <c r="AO15" i="22"/>
  <c r="AO14" i="22"/>
  <c r="AO27" i="22" s="1"/>
  <c r="S13" i="22"/>
  <c r="R13" i="22"/>
  <c r="P13" i="22"/>
  <c r="O13" i="22"/>
  <c r="N13" i="22"/>
  <c r="M13" i="22"/>
  <c r="D33" i="22" s="1"/>
  <c r="AO108" i="22" s="1"/>
  <c r="S12" i="22"/>
  <c r="R12" i="22"/>
  <c r="P12" i="22"/>
  <c r="O12" i="22"/>
  <c r="N12" i="22"/>
  <c r="M12" i="22"/>
  <c r="D12" i="22" s="1"/>
  <c r="AO29" i="22" s="1"/>
  <c r="AT11" i="22"/>
  <c r="AO11" i="22"/>
  <c r="S11" i="22"/>
  <c r="R11" i="22"/>
  <c r="P11" i="22"/>
  <c r="O11" i="22"/>
  <c r="N11" i="22"/>
  <c r="M11" i="22"/>
  <c r="D32" i="22" s="1"/>
  <c r="AO107" i="22" s="1"/>
  <c r="S10" i="22"/>
  <c r="R10" i="22"/>
  <c r="P10" i="22"/>
  <c r="O10" i="22"/>
  <c r="N10" i="22"/>
  <c r="S9" i="22"/>
  <c r="R9" i="22"/>
  <c r="P9" i="22"/>
  <c r="O9" i="22"/>
  <c r="N9" i="22"/>
  <c r="H7" i="22"/>
  <c r="AT15" i="22" s="1"/>
  <c r="H6" i="22"/>
  <c r="H24" i="22" s="1"/>
  <c r="D6" i="22"/>
  <c r="D24" i="22" s="1"/>
  <c r="D41" i="22" s="1"/>
  <c r="M1" i="22"/>
  <c r="F44" i="21"/>
  <c r="F43" i="21"/>
  <c r="F47" i="17"/>
  <c r="F46" i="17"/>
  <c r="F44" i="17"/>
  <c r="F43" i="17"/>
  <c r="AW95" i="20" l="1"/>
  <c r="BB82" i="20"/>
  <c r="BB132" i="20"/>
  <c r="AX16" i="20"/>
  <c r="AX29" i="20" s="1"/>
  <c r="AX42" i="20" s="1"/>
  <c r="AX55" i="20" s="1"/>
  <c r="AX67" i="20" s="1"/>
  <c r="P33" i="20"/>
  <c r="H15" i="20"/>
  <c r="BB44" i="20" s="1"/>
  <c r="D36" i="20"/>
  <c r="AW136" i="20" s="1"/>
  <c r="H10" i="20"/>
  <c r="BC19" i="20" s="1"/>
  <c r="D32" i="20"/>
  <c r="D33" i="20"/>
  <c r="BB123" i="20" s="1"/>
  <c r="D15" i="20"/>
  <c r="D10" i="20"/>
  <c r="AW19" i="20" s="1"/>
  <c r="D29" i="20"/>
  <c r="AW122" i="20" s="1"/>
  <c r="D19" i="20"/>
  <c r="AW58" i="20" s="1"/>
  <c r="D12" i="20"/>
  <c r="AW31" i="20" s="1"/>
  <c r="D13" i="20"/>
  <c r="AW32" i="20" s="1"/>
  <c r="H26" i="20"/>
  <c r="AW148" i="20" s="1"/>
  <c r="D9" i="20"/>
  <c r="AW18" i="20" s="1"/>
  <c r="H33" i="20"/>
  <c r="AW162" i="20" s="1"/>
  <c r="D18" i="20"/>
  <c r="AW57" i="20" s="1"/>
  <c r="H29" i="20"/>
  <c r="H27" i="20"/>
  <c r="AW149" i="20" s="1"/>
  <c r="D16" i="20"/>
  <c r="AW45" i="20" s="1"/>
  <c r="D35" i="20"/>
  <c r="AW135" i="20" s="1"/>
  <c r="H12" i="20"/>
  <c r="BB31" i="20" s="1"/>
  <c r="D30" i="20"/>
  <c r="AW123" i="20" s="1"/>
  <c r="H19" i="20"/>
  <c r="BB58" i="20" s="1"/>
  <c r="H32" i="20"/>
  <c r="AW161" i="20" s="1"/>
  <c r="H13" i="20"/>
  <c r="BB32" i="20" s="1"/>
  <c r="H9" i="20"/>
  <c r="H36" i="20"/>
  <c r="BB162" i="20" s="1"/>
  <c r="Q11" i="22"/>
  <c r="AW119" i="20"/>
  <c r="BB171" i="20"/>
  <c r="Q9" i="22"/>
  <c r="Q12" i="22"/>
  <c r="Q10" i="22"/>
  <c r="Q13" i="22"/>
  <c r="H25" i="20"/>
  <c r="L42" i="20" s="1"/>
  <c r="BC224" i="20" s="1"/>
  <c r="BB149" i="20"/>
  <c r="BB55" i="20"/>
  <c r="BB29" i="20"/>
  <c r="BB42" i="20"/>
  <c r="BB68" i="20"/>
  <c r="H24" i="20"/>
  <c r="D24" i="20"/>
  <c r="D27" i="20"/>
  <c r="BB110" i="20" s="1"/>
  <c r="BB119" i="20"/>
  <c r="BB197" i="20"/>
  <c r="AW171" i="20"/>
  <c r="AW197" i="20"/>
  <c r="AW158" i="20"/>
  <c r="AW132" i="20"/>
  <c r="BB28" i="20"/>
  <c r="AW80" i="20"/>
  <c r="BB93" i="20" s="1"/>
  <c r="AW28" i="20"/>
  <c r="AW41" i="20"/>
  <c r="BB67" i="20"/>
  <c r="BB54" i="20"/>
  <c r="BB80" i="20"/>
  <c r="AW67" i="20"/>
  <c r="AW54" i="20"/>
  <c r="BB41" i="20"/>
  <c r="AO92" i="22"/>
  <c r="AT105" i="22" s="1"/>
  <c r="AT92" i="22"/>
  <c r="AT144" i="22"/>
  <c r="D10" i="22"/>
  <c r="AO17" i="22" s="1"/>
  <c r="AO119" i="22"/>
  <c r="AO145" i="22" s="1"/>
  <c r="AT145" i="22" s="1"/>
  <c r="BF94" i="5"/>
  <c r="BA107" i="5"/>
  <c r="BB172" i="5"/>
  <c r="BG146" i="5"/>
  <c r="BG159" i="5"/>
  <c r="BB159" i="5"/>
  <c r="BF184" i="5"/>
  <c r="BA184" i="5"/>
  <c r="BA145" i="5"/>
  <c r="BF145" i="5"/>
  <c r="BA106" i="5"/>
  <c r="BF93" i="5"/>
  <c r="BA93" i="5"/>
  <c r="BG42" i="5"/>
  <c r="BG29" i="5"/>
  <c r="BG55" i="5"/>
  <c r="BG68" i="5"/>
  <c r="BB224" i="5"/>
  <c r="BG211" i="5"/>
  <c r="L41" i="5"/>
  <c r="BF224" i="5" s="1"/>
  <c r="BA237" i="5" s="1"/>
  <c r="BA146" i="5"/>
  <c r="D41" i="5"/>
  <c r="BA211" i="5" s="1"/>
  <c r="BF107" i="5"/>
  <c r="BG185" i="5"/>
  <c r="BG198" i="5"/>
  <c r="BB185" i="5"/>
  <c r="BB198" i="5"/>
  <c r="T14" i="20"/>
  <c r="T13" i="20"/>
  <c r="T12" i="20"/>
  <c r="T11" i="20"/>
  <c r="T10" i="20"/>
  <c r="T9" i="20"/>
  <c r="BC211" i="20"/>
  <c r="D26" i="20"/>
  <c r="BB109" i="20" s="1"/>
  <c r="BC42" i="20"/>
  <c r="BC68" i="20"/>
  <c r="BC29" i="20"/>
  <c r="BC55" i="20"/>
  <c r="BB94" i="20"/>
  <c r="AX198" i="20"/>
  <c r="BC107" i="20"/>
  <c r="AX94" i="20"/>
  <c r="BB122" i="20"/>
  <c r="BB17" i="20"/>
  <c r="BB45" i="20"/>
  <c r="AW44" i="20"/>
  <c r="BC18" i="20"/>
  <c r="AW94" i="20"/>
  <c r="AX107" i="20"/>
  <c r="AW107" i="20"/>
  <c r="BB95" i="20"/>
  <c r="BB148" i="20"/>
  <c r="BB223" i="20"/>
  <c r="M33" i="22"/>
  <c r="D38" i="22"/>
  <c r="AO133" i="22" s="1"/>
  <c r="D30" i="22"/>
  <c r="AO95" i="22" s="1"/>
  <c r="D15" i="22"/>
  <c r="AO42" i="22" s="1"/>
  <c r="D13" i="22"/>
  <c r="AO30" i="22" s="1"/>
  <c r="D9" i="22"/>
  <c r="AO16" i="22" s="1"/>
  <c r="AT94" i="22"/>
  <c r="AT17" i="22"/>
  <c r="AT29" i="22"/>
  <c r="AT42" i="22"/>
  <c r="AT95" i="22"/>
  <c r="AT121" i="22"/>
  <c r="AT43" i="22"/>
  <c r="AT108" i="22"/>
  <c r="AT82" i="22"/>
  <c r="AT66" i="22"/>
  <c r="AT27" i="22"/>
  <c r="AO66" i="22"/>
  <c r="AT40" i="22"/>
  <c r="AO40" i="22"/>
  <c r="AT53" i="22"/>
  <c r="AO53" i="22"/>
  <c r="D18" i="22"/>
  <c r="AO55" i="22" s="1"/>
  <c r="H25" i="22"/>
  <c r="AT106" i="22" s="1"/>
  <c r="AT133" i="22"/>
  <c r="AT16" i="22"/>
  <c r="D19" i="22"/>
  <c r="AO56" i="22" s="1"/>
  <c r="D21" i="22"/>
  <c r="AO68" i="22" s="1"/>
  <c r="D26" i="22"/>
  <c r="AO81" i="22" s="1"/>
  <c r="D35" i="22"/>
  <c r="AO120" i="22" s="1"/>
  <c r="D22" i="22"/>
  <c r="AO69" i="22" s="1"/>
  <c r="AT120" i="22"/>
  <c r="AT134" i="22"/>
  <c r="AO41" i="22"/>
  <c r="AO67" i="22"/>
  <c r="AO93" i="22"/>
  <c r="D16" i="22"/>
  <c r="AO43" i="22" s="1"/>
  <c r="D27" i="22"/>
  <c r="AO82" i="22" s="1"/>
  <c r="D29" i="22"/>
  <c r="AO94" i="22" s="1"/>
  <c r="AO54" i="22"/>
  <c r="BB225" i="21"/>
  <c r="BB212" i="21"/>
  <c r="AW212" i="21"/>
  <c r="AW210" i="21"/>
  <c r="BB223" i="21" s="1"/>
  <c r="BB197" i="21"/>
  <c r="BB194" i="21"/>
  <c r="AW194" i="21"/>
  <c r="AW186" i="21"/>
  <c r="BB181" i="21"/>
  <c r="AW181" i="21"/>
  <c r="AW175" i="21"/>
  <c r="AW174" i="21"/>
  <c r="BB173" i="21"/>
  <c r="AW173" i="21"/>
  <c r="BB199" i="21" s="1"/>
  <c r="BB168" i="21"/>
  <c r="AW168" i="21"/>
  <c r="BB160" i="21"/>
  <c r="AW199" i="21" s="1"/>
  <c r="AW160" i="21"/>
  <c r="BB186" i="21" s="1"/>
  <c r="AW158" i="21"/>
  <c r="BB155" i="21"/>
  <c r="AW155" i="21"/>
  <c r="BB147" i="21"/>
  <c r="AW147" i="21"/>
  <c r="AW145" i="21"/>
  <c r="BB142" i="21"/>
  <c r="AW142" i="21"/>
  <c r="BB134" i="21"/>
  <c r="AW134" i="21"/>
  <c r="AW132" i="21"/>
  <c r="AW184" i="21" s="1"/>
  <c r="BB129" i="21"/>
  <c r="AW129" i="21"/>
  <c r="BB121" i="21"/>
  <c r="AW121" i="21"/>
  <c r="BB116" i="21"/>
  <c r="AW116" i="21"/>
  <c r="BB108" i="21"/>
  <c r="AW108" i="21"/>
  <c r="AW107" i="21"/>
  <c r="BB106" i="21"/>
  <c r="BB158" i="21" s="1"/>
  <c r="BB103" i="21"/>
  <c r="AW103" i="21"/>
  <c r="BB90" i="21"/>
  <c r="AW90" i="21"/>
  <c r="AW81" i="21"/>
  <c r="BB81" i="21" s="1"/>
  <c r="BB77" i="21"/>
  <c r="AW77" i="21"/>
  <c r="BB71" i="21"/>
  <c r="BB70" i="21"/>
  <c r="BB69" i="21"/>
  <c r="AW69" i="21"/>
  <c r="BB64" i="21"/>
  <c r="AW64" i="21"/>
  <c r="BB56" i="21"/>
  <c r="AW56" i="21"/>
  <c r="BB95" i="21" s="1"/>
  <c r="BB51" i="21"/>
  <c r="AW51" i="21"/>
  <c r="P32" i="21"/>
  <c r="BB43" i="21"/>
  <c r="AW43" i="21"/>
  <c r="AW95" i="21" s="1"/>
  <c r="BB38" i="21"/>
  <c r="AW38" i="21"/>
  <c r="AW30" i="21"/>
  <c r="BB82" i="21" s="1"/>
  <c r="BB25" i="21"/>
  <c r="AW25" i="21"/>
  <c r="AW110" i="21"/>
  <c r="AW188" i="21"/>
  <c r="BB187" i="21"/>
  <c r="AW97" i="21"/>
  <c r="BB96" i="21"/>
  <c r="AW17" i="21"/>
  <c r="AW82" i="21" s="1"/>
  <c r="T17" i="21"/>
  <c r="P17" i="21"/>
  <c r="T16" i="21"/>
  <c r="P16" i="21"/>
  <c r="AW15" i="21"/>
  <c r="BB54" i="21" s="1"/>
  <c r="T15" i="21"/>
  <c r="D19" i="21"/>
  <c r="T14" i="21"/>
  <c r="P14" i="21"/>
  <c r="T13" i="21"/>
  <c r="P13" i="21"/>
  <c r="D18" i="21" s="1"/>
  <c r="BB12" i="21"/>
  <c r="AW12" i="21"/>
  <c r="T12" i="21"/>
  <c r="P12" i="21"/>
  <c r="H18" i="21" s="1"/>
  <c r="T11" i="21"/>
  <c r="P11" i="21"/>
  <c r="T10" i="21"/>
  <c r="P10" i="21"/>
  <c r="T9" i="21"/>
  <c r="P9" i="21"/>
  <c r="H19" i="21" s="1"/>
  <c r="H7" i="21"/>
  <c r="BC16" i="21" s="1"/>
  <c r="D7" i="21"/>
  <c r="D25" i="21" s="1"/>
  <c r="BB172" i="21"/>
  <c r="H6" i="21"/>
  <c r="H24" i="21" s="1"/>
  <c r="D6" i="21"/>
  <c r="AW16" i="21" s="1"/>
  <c r="AW29" i="21" s="1"/>
  <c r="AW42" i="21" s="1"/>
  <c r="AW55" i="21" s="1"/>
  <c r="AW68" i="21" s="1"/>
  <c r="P1" i="21"/>
  <c r="AO105" i="22" l="1"/>
  <c r="AX146" i="20"/>
  <c r="AX172" i="20" s="1"/>
  <c r="D33" i="21"/>
  <c r="H15" i="21"/>
  <c r="AW58" i="21"/>
  <c r="D26" i="21"/>
  <c r="BB109" i="21" s="1"/>
  <c r="D22" i="21"/>
  <c r="AW71" i="21" s="1"/>
  <c r="BB57" i="21"/>
  <c r="H36" i="21"/>
  <c r="BB162" i="21" s="1"/>
  <c r="H26" i="21"/>
  <c r="AW148" i="21" s="1"/>
  <c r="BB201" i="21"/>
  <c r="D16" i="21"/>
  <c r="D21" i="21"/>
  <c r="D29" i="21"/>
  <c r="AW122" i="21" s="1"/>
  <c r="D27" i="21"/>
  <c r="BB110" i="21" s="1"/>
  <c r="BB44" i="21"/>
  <c r="D15" i="21"/>
  <c r="AW44" i="21" s="1"/>
  <c r="H29" i="21"/>
  <c r="BB148" i="21" s="1"/>
  <c r="H27" i="21"/>
  <c r="AW149" i="21" s="1"/>
  <c r="D13" i="21"/>
  <c r="AW32" i="21" s="1"/>
  <c r="D39" i="21"/>
  <c r="BB136" i="21" s="1"/>
  <c r="D35" i="21"/>
  <c r="AW135" i="21" s="1"/>
  <c r="H16" i="21"/>
  <c r="BB45" i="21" s="1"/>
  <c r="H9" i="21"/>
  <c r="BC18" i="21" s="1"/>
  <c r="D36" i="21"/>
  <c r="AW136" i="21" s="1"/>
  <c r="D32" i="21"/>
  <c r="BB122" i="21" s="1"/>
  <c r="D12" i="21"/>
  <c r="AW31" i="21" s="1"/>
  <c r="D10" i="21"/>
  <c r="AW19" i="21" s="1"/>
  <c r="H35" i="21"/>
  <c r="BB161" i="21" s="1"/>
  <c r="H12" i="21"/>
  <c r="BB31" i="21" s="1"/>
  <c r="H10" i="21"/>
  <c r="BC19" i="21" s="1"/>
  <c r="D30" i="21"/>
  <c r="AW123" i="21" s="1"/>
  <c r="H32" i="21"/>
  <c r="AW161" i="21" s="1"/>
  <c r="H30" i="21"/>
  <c r="BB149" i="21" s="1"/>
  <c r="AW57" i="21"/>
  <c r="H13" i="21"/>
  <c r="BB32" i="21" s="1"/>
  <c r="H33" i="21"/>
  <c r="AW162" i="21" s="1"/>
  <c r="D38" i="21"/>
  <c r="BB135" i="21" s="1"/>
  <c r="D9" i="21"/>
  <c r="AW18" i="21" s="1"/>
  <c r="BB210" i="21"/>
  <c r="BB145" i="21"/>
  <c r="AW197" i="21"/>
  <c r="BB132" i="21"/>
  <c r="AW119" i="21"/>
  <c r="BB119" i="21"/>
  <c r="AW171" i="21"/>
  <c r="BB184" i="21"/>
  <c r="BB171" i="21"/>
  <c r="AW67" i="21"/>
  <c r="BB15" i="21"/>
  <c r="AW28" i="21"/>
  <c r="BB28" i="21"/>
  <c r="AW146" i="20"/>
  <c r="L41" i="20"/>
  <c r="BB224" i="20" s="1"/>
  <c r="D41" i="20"/>
  <c r="AW211" i="20" s="1"/>
  <c r="BB211" i="20" s="1"/>
  <c r="BB107" i="20"/>
  <c r="AW145" i="20"/>
  <c r="BB145" i="20"/>
  <c r="AW184" i="20"/>
  <c r="BB184" i="20"/>
  <c r="AW93" i="20"/>
  <c r="AW106" i="20"/>
  <c r="AO118" i="22"/>
  <c r="AT118" i="22"/>
  <c r="BA224" i="5"/>
  <c r="BF211" i="5"/>
  <c r="BF133" i="5"/>
  <c r="BA120" i="5"/>
  <c r="BA133" i="5"/>
  <c r="BF120" i="5"/>
  <c r="BA172" i="5"/>
  <c r="BF146" i="5"/>
  <c r="BF159" i="5"/>
  <c r="BA159" i="5"/>
  <c r="AX133" i="20"/>
  <c r="AX120" i="20"/>
  <c r="BC133" i="20"/>
  <c r="BC120" i="20"/>
  <c r="AX159" i="20"/>
  <c r="AT80" i="22"/>
  <c r="AT54" i="22"/>
  <c r="AT119" i="22"/>
  <c r="AT132" i="22" s="1"/>
  <c r="AT93" i="22"/>
  <c r="AT67" i="22"/>
  <c r="AT41" i="22"/>
  <c r="AT28" i="22"/>
  <c r="BB16" i="21"/>
  <c r="BB68" i="21" s="1"/>
  <c r="AW45" i="21"/>
  <c r="BC29" i="21"/>
  <c r="BC55" i="21"/>
  <c r="BC68" i="21"/>
  <c r="BC42" i="21"/>
  <c r="AW146" i="21"/>
  <c r="BB224" i="21"/>
  <c r="D42" i="21"/>
  <c r="AX211" i="21" s="1"/>
  <c r="BC107" i="21"/>
  <c r="BB185" i="21"/>
  <c r="BB198" i="21"/>
  <c r="AW185" i="21"/>
  <c r="AW198" i="21"/>
  <c r="AW96" i="21"/>
  <c r="D24" i="21"/>
  <c r="AW187" i="21"/>
  <c r="BB84" i="21"/>
  <c r="BB17" i="21"/>
  <c r="BB174" i="21"/>
  <c r="BB30" i="21"/>
  <c r="BB123" i="21"/>
  <c r="AW201" i="21"/>
  <c r="BC172" i="21"/>
  <c r="BB83" i="21"/>
  <c r="BB58" i="21"/>
  <c r="AW70" i="21"/>
  <c r="AW41" i="21"/>
  <c r="AW80" i="21"/>
  <c r="AW94" i="21"/>
  <c r="AX81" i="21"/>
  <c r="AW84" i="21"/>
  <c r="AX16" i="21"/>
  <c r="AX29" i="21" s="1"/>
  <c r="AX42" i="21" s="1"/>
  <c r="AX55" i="21" s="1"/>
  <c r="AX67" i="21" s="1"/>
  <c r="BB97" i="21"/>
  <c r="AW109" i="21"/>
  <c r="BB175" i="21"/>
  <c r="BB29" i="21"/>
  <c r="BB188" i="21"/>
  <c r="BB200" i="21"/>
  <c r="BB41" i="21"/>
  <c r="BB80" i="21"/>
  <c r="H25" i="21"/>
  <c r="BB94" i="21"/>
  <c r="AW200" i="21"/>
  <c r="AW54" i="21"/>
  <c r="BB67" i="21"/>
  <c r="AW83" i="21"/>
  <c r="M12" i="17"/>
  <c r="M11" i="17"/>
  <c r="M10" i="17"/>
  <c r="M9" i="17"/>
  <c r="AW180" i="7"/>
  <c r="AO161" i="11"/>
  <c r="AO160" i="11"/>
  <c r="AO159" i="11"/>
  <c r="AT148" i="11"/>
  <c r="AO148" i="11"/>
  <c r="AT147" i="11"/>
  <c r="AO147" i="11"/>
  <c r="AT146" i="11"/>
  <c r="AO146" i="11"/>
  <c r="AO144" i="11"/>
  <c r="AO157" i="11" s="1"/>
  <c r="AT141" i="11"/>
  <c r="AO141" i="11"/>
  <c r="AO154" i="11" s="1"/>
  <c r="AP132" i="11"/>
  <c r="AU132" i="11" s="1"/>
  <c r="AT128" i="11"/>
  <c r="AO128" i="11"/>
  <c r="AP119" i="11"/>
  <c r="AU119" i="11" s="1"/>
  <c r="AT115" i="11"/>
  <c r="AO115" i="11"/>
  <c r="AP106" i="11"/>
  <c r="AU106" i="11" s="1"/>
  <c r="AO106" i="11"/>
  <c r="AO132" i="11" s="1"/>
  <c r="AT102" i="11"/>
  <c r="AO102" i="11"/>
  <c r="AP93" i="11"/>
  <c r="AU93" i="11" s="1"/>
  <c r="AT89" i="11"/>
  <c r="AO89" i="11"/>
  <c r="AP80" i="11"/>
  <c r="AU80" i="11" s="1"/>
  <c r="AO79" i="11"/>
  <c r="AO92" i="11" s="1"/>
  <c r="AT76" i="11"/>
  <c r="AO76" i="11"/>
  <c r="AP67" i="11"/>
  <c r="AU67" i="11" s="1"/>
  <c r="AT63" i="11"/>
  <c r="AO63" i="11"/>
  <c r="AP54" i="11"/>
  <c r="AU54" i="11" s="1"/>
  <c r="AT50" i="11"/>
  <c r="AO50" i="11"/>
  <c r="F47" i="11"/>
  <c r="AU148" i="11" s="1"/>
  <c r="F46" i="11"/>
  <c r="AU147" i="11" s="1"/>
  <c r="AP41" i="11"/>
  <c r="AU41" i="11" s="1"/>
  <c r="N44" i="11"/>
  <c r="F44" i="11"/>
  <c r="N43" i="11"/>
  <c r="F43" i="11"/>
  <c r="M42" i="11"/>
  <c r="AO158" i="11" s="1"/>
  <c r="D42" i="11"/>
  <c r="M41" i="11"/>
  <c r="AT37" i="11"/>
  <c r="AO37" i="11"/>
  <c r="M33" i="11"/>
  <c r="AP28" i="11"/>
  <c r="AU28" i="11" s="1"/>
  <c r="AO28" i="11"/>
  <c r="AO93" i="11" s="1"/>
  <c r="M30" i="11"/>
  <c r="AT24" i="11"/>
  <c r="AO24" i="11"/>
  <c r="AT95" i="11"/>
  <c r="AP15" i="11"/>
  <c r="AO15" i="11"/>
  <c r="AO14" i="11"/>
  <c r="AO27" i="11" s="1"/>
  <c r="AT134" i="11"/>
  <c r="AT43" i="11"/>
  <c r="AT11" i="11"/>
  <c r="AO11" i="11"/>
  <c r="M13" i="11"/>
  <c r="M12" i="11"/>
  <c r="M11" i="11"/>
  <c r="M10" i="11"/>
  <c r="M9" i="11"/>
  <c r="H7" i="11"/>
  <c r="H25" i="11" s="1"/>
  <c r="AT106" i="11" s="1"/>
  <c r="H6" i="11"/>
  <c r="H24" i="11" s="1"/>
  <c r="D6" i="11"/>
  <c r="D24" i="11" s="1"/>
  <c r="D41" i="11" s="1"/>
  <c r="M1" i="11"/>
  <c r="AT148" i="17"/>
  <c r="AT17" i="17"/>
  <c r="P10" i="7"/>
  <c r="P21" i="2"/>
  <c r="H33" i="2" s="1"/>
  <c r="AW162" i="2" s="1"/>
  <c r="P27" i="18"/>
  <c r="AV241" i="18"/>
  <c r="AZ227" i="18"/>
  <c r="AV227" i="18"/>
  <c r="AZ212" i="18"/>
  <c r="AV212" i="18"/>
  <c r="AV209" i="18"/>
  <c r="AV238" i="18" s="1"/>
  <c r="AZ192" i="18"/>
  <c r="AV192" i="18"/>
  <c r="AZ178" i="18"/>
  <c r="AV178" i="18"/>
  <c r="AZ170" i="18"/>
  <c r="AV170" i="18"/>
  <c r="AZ198" i="18" s="1"/>
  <c r="AZ164" i="18"/>
  <c r="AV164" i="18"/>
  <c r="AZ157" i="18"/>
  <c r="AV198" i="18" s="1"/>
  <c r="AV157" i="18"/>
  <c r="AZ184" i="18" s="1"/>
  <c r="AZ151" i="18"/>
  <c r="AV151" i="18"/>
  <c r="AZ144" i="18"/>
  <c r="AV184" i="18" s="1"/>
  <c r="AV144" i="18"/>
  <c r="AZ138" i="18"/>
  <c r="AV138" i="18"/>
  <c r="AZ130" i="18"/>
  <c r="AV130" i="18"/>
  <c r="AZ124" i="18"/>
  <c r="AV124" i="18"/>
  <c r="AZ116" i="18"/>
  <c r="AV116" i="18"/>
  <c r="AZ110" i="18"/>
  <c r="AV110" i="18"/>
  <c r="AZ101" i="18"/>
  <c r="AZ98" i="18"/>
  <c r="AV195" i="18" s="1"/>
  <c r="AZ95" i="18"/>
  <c r="AV95" i="18"/>
  <c r="AZ81" i="18"/>
  <c r="AV81" i="18"/>
  <c r="AZ68" i="18"/>
  <c r="AV68" i="18"/>
  <c r="AV61" i="18"/>
  <c r="AV101" i="18" s="1"/>
  <c r="AZ55" i="18"/>
  <c r="AV55" i="18"/>
  <c r="P53" i="18"/>
  <c r="P50" i="18"/>
  <c r="F50" i="18"/>
  <c r="AW228" i="18" s="1"/>
  <c r="F49" i="18"/>
  <c r="AW227" i="18" s="1"/>
  <c r="N47" i="18"/>
  <c r="AW242" i="18" s="1"/>
  <c r="F47" i="18"/>
  <c r="BA213" i="18" s="1"/>
  <c r="AV46" i="18"/>
  <c r="AZ87" i="18" s="1"/>
  <c r="N46" i="18"/>
  <c r="AW241" i="18" s="1"/>
  <c r="F46" i="18"/>
  <c r="BA212" i="18" s="1"/>
  <c r="N44" i="18"/>
  <c r="BA228" i="18" s="1"/>
  <c r="F44" i="18"/>
  <c r="AW213" i="18" s="1"/>
  <c r="N43" i="18"/>
  <c r="BA227" i="18" s="1"/>
  <c r="F43" i="18"/>
  <c r="AW212" i="18" s="1"/>
  <c r="AZ40" i="18"/>
  <c r="AV40" i="18"/>
  <c r="AV33" i="18"/>
  <c r="AV87" i="18" s="1"/>
  <c r="V29" i="18"/>
  <c r="U29" i="18"/>
  <c r="S29" i="18"/>
  <c r="R29" i="18"/>
  <c r="Q29" i="18"/>
  <c r="P29" i="18"/>
  <c r="L38" i="18" s="1"/>
  <c r="BA198" i="18" s="1"/>
  <c r="V28" i="18"/>
  <c r="U28" i="18"/>
  <c r="S28" i="18"/>
  <c r="R28" i="18"/>
  <c r="Q28" i="18"/>
  <c r="T28" i="18" s="1"/>
  <c r="P28" i="18"/>
  <c r="L30" i="18" s="1"/>
  <c r="AW185" i="18" s="1"/>
  <c r="AZ27" i="18"/>
  <c r="AV27" i="18"/>
  <c r="V27" i="18"/>
  <c r="U27" i="18"/>
  <c r="S27" i="18"/>
  <c r="R27" i="18"/>
  <c r="Q27" i="18"/>
  <c r="T27" i="18" s="1"/>
  <c r="L32" i="18"/>
  <c r="BA184" i="18" s="1"/>
  <c r="V26" i="18"/>
  <c r="U26" i="18"/>
  <c r="S26" i="18"/>
  <c r="R26" i="18"/>
  <c r="Q26" i="18"/>
  <c r="P26" i="18"/>
  <c r="L36" i="18" s="1"/>
  <c r="AW199" i="18" s="1"/>
  <c r="V25" i="18"/>
  <c r="U25" i="18"/>
  <c r="S25" i="18"/>
  <c r="R25" i="18"/>
  <c r="Q25" i="18"/>
  <c r="P25" i="18"/>
  <c r="L35" i="18" s="1"/>
  <c r="AW198" i="18" s="1"/>
  <c r="V21" i="18"/>
  <c r="U21" i="18"/>
  <c r="S21" i="18"/>
  <c r="R21" i="18"/>
  <c r="Q21" i="18"/>
  <c r="P21" i="18"/>
  <c r="H33" i="18" s="1"/>
  <c r="AW158" i="18" s="1"/>
  <c r="L21" i="18"/>
  <c r="AW101" i="18" s="1"/>
  <c r="AV20" i="18"/>
  <c r="AZ74" i="18" s="1"/>
  <c r="V20" i="18"/>
  <c r="U20" i="18"/>
  <c r="S20" i="18"/>
  <c r="R20" i="18"/>
  <c r="Q20" i="18"/>
  <c r="P20" i="18"/>
  <c r="H30" i="18" s="1"/>
  <c r="BA145" i="18" s="1"/>
  <c r="V19" i="18"/>
  <c r="U19" i="18"/>
  <c r="S19" i="18"/>
  <c r="R19" i="18"/>
  <c r="Q19" i="18"/>
  <c r="T19" i="18" s="1"/>
  <c r="P19" i="18"/>
  <c r="H32" i="18" s="1"/>
  <c r="AW157" i="18" s="1"/>
  <c r="H19" i="18"/>
  <c r="BA47" i="18" s="1"/>
  <c r="V18" i="18"/>
  <c r="U18" i="18"/>
  <c r="S18" i="18"/>
  <c r="R18" i="18"/>
  <c r="Q18" i="18"/>
  <c r="T18" i="18" s="1"/>
  <c r="P18" i="18"/>
  <c r="H36" i="18" s="1"/>
  <c r="BA159" i="18" s="1"/>
  <c r="V17" i="18"/>
  <c r="U17" i="18"/>
  <c r="S17" i="18"/>
  <c r="R17" i="18"/>
  <c r="Q17" i="18"/>
  <c r="P17" i="18"/>
  <c r="H39" i="18" s="1"/>
  <c r="AW171" i="18" s="1"/>
  <c r="AZ14" i="18"/>
  <c r="AV14" i="18"/>
  <c r="V13" i="18"/>
  <c r="U13" i="18"/>
  <c r="S13" i="18"/>
  <c r="R13" i="18"/>
  <c r="Q13" i="18"/>
  <c r="P13" i="18"/>
  <c r="D38" i="18" s="1"/>
  <c r="BA130" i="18" s="1"/>
  <c r="H13" i="18"/>
  <c r="BA21" i="18" s="1"/>
  <c r="V12" i="18"/>
  <c r="U12" i="18"/>
  <c r="S12" i="18"/>
  <c r="R12" i="18"/>
  <c r="Q12" i="18"/>
  <c r="P12" i="18"/>
  <c r="D26" i="18" s="1"/>
  <c r="BA101" i="18" s="1"/>
  <c r="V11" i="18"/>
  <c r="U11" i="18"/>
  <c r="S11" i="18"/>
  <c r="R11" i="18"/>
  <c r="Q11" i="18"/>
  <c r="T11" i="18" s="1"/>
  <c r="P11" i="18"/>
  <c r="D32" i="18" s="1"/>
  <c r="BA116" i="18" s="1"/>
  <c r="V10" i="18"/>
  <c r="U10" i="18"/>
  <c r="S10" i="18"/>
  <c r="R10" i="18"/>
  <c r="Q10" i="18"/>
  <c r="T10" i="18" s="1"/>
  <c r="P10" i="18"/>
  <c r="D21" i="18" s="1"/>
  <c r="AW61" i="18" s="1"/>
  <c r="D10" i="18"/>
  <c r="AW8" i="18" s="1"/>
  <c r="AJ9" i="18"/>
  <c r="V9" i="18"/>
  <c r="U9" i="18"/>
  <c r="S9" i="18"/>
  <c r="R9" i="18"/>
  <c r="Q9" i="18"/>
  <c r="P9" i="18"/>
  <c r="D35" i="18" s="1"/>
  <c r="AW130" i="18" s="1"/>
  <c r="H9" i="18"/>
  <c r="BA7" i="18" s="1"/>
  <c r="AV7" i="18"/>
  <c r="AV74" i="18" s="1"/>
  <c r="L7" i="18"/>
  <c r="AV73" i="18" s="1"/>
  <c r="H7" i="18"/>
  <c r="H25" i="18" s="1"/>
  <c r="D7" i="18"/>
  <c r="D25" i="18" s="1"/>
  <c r="L6" i="18"/>
  <c r="AV72" i="18" s="1"/>
  <c r="H6" i="18"/>
  <c r="H24" i="18" s="1"/>
  <c r="D6" i="18"/>
  <c r="D24" i="18" s="1"/>
  <c r="AZ5" i="18"/>
  <c r="AZ18" i="18" s="1"/>
  <c r="AV4" i="18"/>
  <c r="AV71" i="18" s="1"/>
  <c r="AZ1" i="18"/>
  <c r="AV1" i="18"/>
  <c r="P1" i="18"/>
  <c r="P13" i="2"/>
  <c r="D38" i="2" s="1"/>
  <c r="BB135" i="2" s="1"/>
  <c r="D7" i="17"/>
  <c r="D25" i="17" s="1"/>
  <c r="D6" i="17"/>
  <c r="D24" i="17" s="1"/>
  <c r="D41" i="17" s="1"/>
  <c r="AT154" i="17"/>
  <c r="AO154" i="17"/>
  <c r="AT153" i="17"/>
  <c r="AO153" i="17"/>
  <c r="AU152" i="17"/>
  <c r="AP152" i="17"/>
  <c r="AO151" i="17"/>
  <c r="AT151" i="17" s="1"/>
  <c r="AO148" i="17"/>
  <c r="AP139" i="17"/>
  <c r="AU139" i="17" s="1"/>
  <c r="AT135" i="17"/>
  <c r="AO135" i="17"/>
  <c r="AP126" i="17"/>
  <c r="AU126" i="17" s="1"/>
  <c r="AT122" i="17"/>
  <c r="AO122" i="17"/>
  <c r="AP112" i="17"/>
  <c r="AU112" i="17" s="1"/>
  <c r="AT108" i="17"/>
  <c r="AO108" i="17"/>
  <c r="AP96" i="17"/>
  <c r="AU96" i="17" s="1"/>
  <c r="AT92" i="17"/>
  <c r="AO92" i="17"/>
  <c r="AP83" i="17"/>
  <c r="AU83" i="17" s="1"/>
  <c r="AO82" i="17"/>
  <c r="AO95" i="17" s="1"/>
  <c r="AT79" i="17"/>
  <c r="AO79" i="17"/>
  <c r="AP70" i="17"/>
  <c r="AU70" i="17" s="1"/>
  <c r="AT66" i="17"/>
  <c r="AO66" i="17"/>
  <c r="AP57" i="17"/>
  <c r="AU57" i="17" s="1"/>
  <c r="AU154" i="17"/>
  <c r="AT53" i="17"/>
  <c r="AO53" i="17"/>
  <c r="AP44" i="17"/>
  <c r="AU44" i="17" s="1"/>
  <c r="M33" i="17"/>
  <c r="M30" i="17"/>
  <c r="AT40" i="17"/>
  <c r="AO40" i="17"/>
  <c r="S21" i="17"/>
  <c r="R21" i="17"/>
  <c r="P21" i="17"/>
  <c r="O21" i="17"/>
  <c r="N21" i="17"/>
  <c r="Q21" i="17" s="1"/>
  <c r="H33" i="17"/>
  <c r="AT114" i="17" s="1"/>
  <c r="AP31" i="17"/>
  <c r="AU31" i="17" s="1"/>
  <c r="S20" i="17"/>
  <c r="R20" i="17"/>
  <c r="P20" i="17"/>
  <c r="O20" i="17"/>
  <c r="N20" i="17"/>
  <c r="H30" i="17"/>
  <c r="AT98" i="17" s="1"/>
  <c r="S19" i="17"/>
  <c r="R19" i="17"/>
  <c r="P19" i="17"/>
  <c r="O19" i="17"/>
  <c r="N19" i="17"/>
  <c r="Q19" i="17" s="1"/>
  <c r="H32" i="17"/>
  <c r="AT113" i="17" s="1"/>
  <c r="S18" i="17"/>
  <c r="R18" i="17"/>
  <c r="P18" i="17"/>
  <c r="O18" i="17"/>
  <c r="N18" i="17"/>
  <c r="Q18" i="17" s="1"/>
  <c r="H36" i="17"/>
  <c r="AT128" i="17" s="1"/>
  <c r="S17" i="17"/>
  <c r="R17" i="17"/>
  <c r="P17" i="17"/>
  <c r="O17" i="17"/>
  <c r="N17" i="17"/>
  <c r="H39" i="17"/>
  <c r="AT141" i="17" s="1"/>
  <c r="H16" i="17"/>
  <c r="AT46" i="17" s="1"/>
  <c r="AT27" i="17"/>
  <c r="AO27" i="17"/>
  <c r="H15" i="17"/>
  <c r="AT45" i="17" s="1"/>
  <c r="AO140" i="17"/>
  <c r="H13" i="17"/>
  <c r="AT33" i="17" s="1"/>
  <c r="Q12" i="17"/>
  <c r="H12" i="17"/>
  <c r="AT32" i="17" s="1"/>
  <c r="Q11" i="17"/>
  <c r="AO128" i="17"/>
  <c r="H10" i="17"/>
  <c r="AT20" i="17" s="1"/>
  <c r="AO141" i="17"/>
  <c r="H9" i="17"/>
  <c r="D9" i="17"/>
  <c r="AO19" i="17" s="1"/>
  <c r="AT19" i="17"/>
  <c r="AP18" i="17"/>
  <c r="H7" i="17"/>
  <c r="H25" i="17" s="1"/>
  <c r="AT112" i="17" s="1"/>
  <c r="H6" i="17"/>
  <c r="H24" i="17" s="1"/>
  <c r="AO17" i="17"/>
  <c r="AO30" i="17" s="1"/>
  <c r="AT14" i="17"/>
  <c r="AO14" i="17"/>
  <c r="M1" i="17"/>
  <c r="AR140" i="16"/>
  <c r="AN140" i="16"/>
  <c r="AR139" i="16"/>
  <c r="AN139" i="16"/>
  <c r="AR138" i="16"/>
  <c r="AN138" i="16"/>
  <c r="AN136" i="16"/>
  <c r="AR133" i="16"/>
  <c r="AN133" i="16"/>
  <c r="AN125" i="16"/>
  <c r="AR125" i="16" s="1"/>
  <c r="AR120" i="16"/>
  <c r="AN120" i="16"/>
  <c r="AN112" i="16"/>
  <c r="AR112" i="16" s="1"/>
  <c r="AR107" i="16"/>
  <c r="AN107" i="16"/>
  <c r="AN98" i="16"/>
  <c r="AR98" i="16" s="1"/>
  <c r="AN97" i="16"/>
  <c r="AN124" i="16" s="1"/>
  <c r="AR93" i="16"/>
  <c r="AN93" i="16"/>
  <c r="AN85" i="16"/>
  <c r="AR85" i="16" s="1"/>
  <c r="AR80" i="16"/>
  <c r="AN80" i="16"/>
  <c r="AN72" i="16"/>
  <c r="AR72" i="16" s="1"/>
  <c r="AN70" i="16"/>
  <c r="AN83" i="16" s="1"/>
  <c r="AR67" i="16"/>
  <c r="AN67" i="16"/>
  <c r="AN59" i="16"/>
  <c r="AR59" i="16" s="1"/>
  <c r="AR57" i="16"/>
  <c r="AN57" i="16"/>
  <c r="AR54" i="16"/>
  <c r="AN54" i="16"/>
  <c r="F47" i="16"/>
  <c r="AS140" i="16" s="1"/>
  <c r="AN46" i="16"/>
  <c r="AR46" i="16" s="1"/>
  <c r="F46" i="16"/>
  <c r="AS139" i="16" s="1"/>
  <c r="AR44" i="16"/>
  <c r="AN44" i="16"/>
  <c r="N44" i="16"/>
  <c r="F44" i="16"/>
  <c r="AO140" i="16" s="1"/>
  <c r="N43" i="16"/>
  <c r="F43" i="16"/>
  <c r="AO139" i="16" s="1"/>
  <c r="M42" i="16"/>
  <c r="D42" i="16"/>
  <c r="AR41" i="16"/>
  <c r="AN41" i="16"/>
  <c r="M41" i="16"/>
  <c r="AN33" i="16"/>
  <c r="AR33" i="16" s="1"/>
  <c r="M33" i="16"/>
  <c r="AR31" i="16"/>
  <c r="AN31" i="16"/>
  <c r="M30" i="16"/>
  <c r="AR28" i="16"/>
  <c r="AN28" i="16"/>
  <c r="S21" i="16"/>
  <c r="R21" i="16"/>
  <c r="P21" i="16"/>
  <c r="O21" i="16"/>
  <c r="N21" i="16"/>
  <c r="Q21" i="16" s="1"/>
  <c r="M21" i="16"/>
  <c r="H33" i="16" s="1"/>
  <c r="AS99" i="16" s="1"/>
  <c r="AN20" i="16"/>
  <c r="AR20" i="16" s="1"/>
  <c r="S20" i="16"/>
  <c r="R20" i="16"/>
  <c r="P20" i="16"/>
  <c r="O20" i="16"/>
  <c r="N20" i="16"/>
  <c r="Q20" i="16" s="1"/>
  <c r="M20" i="16"/>
  <c r="H30" i="16" s="1"/>
  <c r="AS86" i="16" s="1"/>
  <c r="AN19" i="16"/>
  <c r="AN84" i="16" s="1"/>
  <c r="S19" i="16"/>
  <c r="R19" i="16"/>
  <c r="P19" i="16"/>
  <c r="O19" i="16"/>
  <c r="N19" i="16"/>
  <c r="Q19" i="16" s="1"/>
  <c r="M19" i="16"/>
  <c r="H32" i="16" s="1"/>
  <c r="AS98" i="16" s="1"/>
  <c r="AR18" i="16"/>
  <c r="S18" i="16"/>
  <c r="R18" i="16"/>
  <c r="P18" i="16"/>
  <c r="O18" i="16"/>
  <c r="N18" i="16"/>
  <c r="Q18" i="16" s="1"/>
  <c r="M18" i="16"/>
  <c r="H36" i="16" s="1"/>
  <c r="AS113" i="16" s="1"/>
  <c r="H18" i="16"/>
  <c r="AS46" i="16" s="1"/>
  <c r="S17" i="16"/>
  <c r="R17" i="16"/>
  <c r="P17" i="16"/>
  <c r="O17" i="16"/>
  <c r="N17" i="16"/>
  <c r="Q17" i="16" s="1"/>
  <c r="M17" i="16"/>
  <c r="H39" i="16" s="1"/>
  <c r="AS126" i="16" s="1"/>
  <c r="H16" i="16"/>
  <c r="AS34" i="16" s="1"/>
  <c r="AR15" i="16"/>
  <c r="AN15" i="16"/>
  <c r="S13" i="16"/>
  <c r="R13" i="16"/>
  <c r="Q13" i="16"/>
  <c r="P13" i="16"/>
  <c r="O13" i="16"/>
  <c r="N13" i="16"/>
  <c r="M13" i="16"/>
  <c r="D38" i="16" s="1"/>
  <c r="AO125" i="16" s="1"/>
  <c r="S12" i="16"/>
  <c r="R12" i="16"/>
  <c r="P12" i="16"/>
  <c r="O12" i="16"/>
  <c r="N12" i="16"/>
  <c r="M12" i="16"/>
  <c r="D30" i="16" s="1"/>
  <c r="AO86" i="16" s="1"/>
  <c r="S11" i="16"/>
  <c r="R11" i="16"/>
  <c r="Q11" i="16"/>
  <c r="P11" i="16"/>
  <c r="O11" i="16"/>
  <c r="N11" i="16"/>
  <c r="M11" i="16"/>
  <c r="D27" i="16" s="1"/>
  <c r="AO73" i="16" s="1"/>
  <c r="S10" i="16"/>
  <c r="R10" i="16"/>
  <c r="P10" i="16"/>
  <c r="O10" i="16"/>
  <c r="N10" i="16"/>
  <c r="Q10" i="16" s="1"/>
  <c r="M10" i="16"/>
  <c r="D36" i="16" s="1"/>
  <c r="AO113" i="16" s="1"/>
  <c r="D10" i="16"/>
  <c r="AO8" i="16" s="1"/>
  <c r="AF9" i="16"/>
  <c r="S9" i="16"/>
  <c r="R9" i="16"/>
  <c r="P9" i="16"/>
  <c r="O9" i="16"/>
  <c r="N9" i="16"/>
  <c r="M9" i="16"/>
  <c r="D39" i="16" s="1"/>
  <c r="AO126" i="16" s="1"/>
  <c r="AN7" i="16"/>
  <c r="H7" i="16"/>
  <c r="H25" i="16" s="1"/>
  <c r="AR97" i="16" s="1"/>
  <c r="AN6" i="16"/>
  <c r="H6" i="16"/>
  <c r="H24" i="16" s="1"/>
  <c r="D6" i="16"/>
  <c r="D24" i="16" s="1"/>
  <c r="D41" i="16" s="1"/>
  <c r="AN5" i="16"/>
  <c r="AR2" i="16"/>
  <c r="AN2" i="16"/>
  <c r="M1" i="16"/>
  <c r="AW246" i="7"/>
  <c r="BB233" i="7"/>
  <c r="AW233" i="7"/>
  <c r="BB220" i="7"/>
  <c r="AW220" i="7"/>
  <c r="AW218" i="7"/>
  <c r="AW244" i="7" s="1"/>
  <c r="BB199" i="7"/>
  <c r="AW199" i="7"/>
  <c r="BB186" i="7"/>
  <c r="AW186" i="7"/>
  <c r="BB178" i="7"/>
  <c r="AW178" i="7"/>
  <c r="BB204" i="7" s="1"/>
  <c r="BB173" i="7"/>
  <c r="AW173" i="7"/>
  <c r="BB165" i="7"/>
  <c r="AW204" i="7" s="1"/>
  <c r="AW165" i="7"/>
  <c r="BB191" i="7" s="1"/>
  <c r="BB160" i="7"/>
  <c r="AW160" i="7"/>
  <c r="BB150" i="7"/>
  <c r="AW191" i="7" s="1"/>
  <c r="AW150" i="7"/>
  <c r="BB145" i="7"/>
  <c r="AW145" i="7"/>
  <c r="BB137" i="7"/>
  <c r="AW137" i="7"/>
  <c r="BB132" i="7"/>
  <c r="AW132" i="7"/>
  <c r="BB124" i="7"/>
  <c r="AW124" i="7"/>
  <c r="BB119" i="7"/>
  <c r="AW119" i="7"/>
  <c r="BB111" i="7"/>
  <c r="BB109" i="7"/>
  <c r="AW202" i="7" s="1"/>
  <c r="BB106" i="7"/>
  <c r="AW106" i="7"/>
  <c r="BB93" i="7"/>
  <c r="AW93" i="7"/>
  <c r="BB80" i="7"/>
  <c r="AW80" i="7"/>
  <c r="AW72" i="7"/>
  <c r="AW111" i="7" s="1"/>
  <c r="BB67" i="7"/>
  <c r="AW67" i="7"/>
  <c r="P50" i="7"/>
  <c r="F50" i="7"/>
  <c r="AX235" i="7" s="1"/>
  <c r="N47" i="7"/>
  <c r="F47" i="7"/>
  <c r="AW59" i="7"/>
  <c r="BB98" i="7" s="1"/>
  <c r="N46" i="7"/>
  <c r="AX247" i="7" s="1"/>
  <c r="N44" i="7"/>
  <c r="F44" i="7"/>
  <c r="N43" i="7"/>
  <c r="F43" i="7"/>
  <c r="BB54" i="7"/>
  <c r="AW54" i="7"/>
  <c r="AW44" i="7"/>
  <c r="AW98" i="7" s="1"/>
  <c r="BB205" i="7"/>
  <c r="AW193" i="7"/>
  <c r="BB39" i="7"/>
  <c r="AW39" i="7"/>
  <c r="BB192" i="7"/>
  <c r="AW206" i="7"/>
  <c r="AW205" i="7"/>
  <c r="AW31" i="7"/>
  <c r="BB85" i="7" s="1"/>
  <c r="AW166" i="7"/>
  <c r="BB167" i="7"/>
  <c r="BB26" i="7"/>
  <c r="AW26" i="7"/>
  <c r="P13" i="7"/>
  <c r="BB33" i="7"/>
  <c r="P12" i="7"/>
  <c r="P11" i="7"/>
  <c r="AJ9" i="7"/>
  <c r="P9" i="7"/>
  <c r="AW18" i="7"/>
  <c r="AW85" i="7" s="1"/>
  <c r="L7" i="7"/>
  <c r="AX84" i="7" s="1"/>
  <c r="H7" i="7"/>
  <c r="H25" i="7" s="1"/>
  <c r="L42" i="7" s="1"/>
  <c r="D7" i="7"/>
  <c r="D25" i="7" s="1"/>
  <c r="L6" i="7"/>
  <c r="AW84" i="7" s="1"/>
  <c r="H6" i="7"/>
  <c r="H24" i="7" s="1"/>
  <c r="L41" i="7" s="1"/>
  <c r="D6" i="7"/>
  <c r="D24" i="7" s="1"/>
  <c r="AW16" i="7"/>
  <c r="AW83" i="7" s="1"/>
  <c r="BB13" i="7"/>
  <c r="AW13" i="7"/>
  <c r="P1" i="7"/>
  <c r="BH296" i="15"/>
  <c r="BD296" i="15"/>
  <c r="BH283" i="15"/>
  <c r="BD283" i="15"/>
  <c r="BH270" i="15"/>
  <c r="BD270" i="15"/>
  <c r="BH267" i="15"/>
  <c r="BD280" i="15" s="1"/>
  <c r="BH256" i="15"/>
  <c r="BD256" i="15"/>
  <c r="BH243" i="15"/>
  <c r="BH230" i="15"/>
  <c r="BD230" i="15"/>
  <c r="BH217" i="15"/>
  <c r="BD217" i="15"/>
  <c r="BH164" i="15"/>
  <c r="BD203" i="15" s="1"/>
  <c r="BD164" i="15"/>
  <c r="BH190" i="15" s="1"/>
  <c r="BH150" i="15"/>
  <c r="BD190" i="15" s="1"/>
  <c r="BD150" i="15"/>
  <c r="BH177" i="15" s="1"/>
  <c r="BH147" i="15"/>
  <c r="BD267" i="15" s="1"/>
  <c r="BH57" i="15"/>
  <c r="BD96" i="15" s="1"/>
  <c r="BH124" i="15" s="1"/>
  <c r="BD57" i="15"/>
  <c r="BH82" i="15" s="1"/>
  <c r="BD124" i="15" s="1"/>
  <c r="AF44" i="15"/>
  <c r="F46" i="15" s="1"/>
  <c r="U44" i="15"/>
  <c r="N46" i="15" s="1"/>
  <c r="F49" i="15" s="1"/>
  <c r="N44" i="15"/>
  <c r="BE297" i="15" s="1"/>
  <c r="F44" i="15"/>
  <c r="F47" i="15" s="1"/>
  <c r="BE284" i="15" s="1"/>
  <c r="BH43" i="15"/>
  <c r="BD82" i="15" s="1"/>
  <c r="BH111" i="15" s="1"/>
  <c r="BD43" i="15"/>
  <c r="BH69" i="15" s="1"/>
  <c r="BD111" i="15" s="1"/>
  <c r="AF43" i="15"/>
  <c r="U43" i="15"/>
  <c r="N43" i="15"/>
  <c r="BE296" i="15" s="1"/>
  <c r="F43" i="15"/>
  <c r="BI270" i="15" s="1"/>
  <c r="Z37" i="15"/>
  <c r="Y37" i="15"/>
  <c r="W37" i="15"/>
  <c r="X37" i="15" s="1"/>
  <c r="V37" i="15"/>
  <c r="U37" i="15"/>
  <c r="T37" i="15"/>
  <c r="P38" i="15" s="1"/>
  <c r="Z36" i="15"/>
  <c r="Y36" i="15"/>
  <c r="W36" i="15"/>
  <c r="V36" i="15"/>
  <c r="U36" i="15"/>
  <c r="T36" i="15"/>
  <c r="Z35" i="15"/>
  <c r="Y35" i="15"/>
  <c r="W35" i="15"/>
  <c r="V35" i="15"/>
  <c r="U35" i="15"/>
  <c r="T35" i="15"/>
  <c r="Z34" i="15"/>
  <c r="Y34" i="15"/>
  <c r="W34" i="15"/>
  <c r="V34" i="15"/>
  <c r="U34" i="15"/>
  <c r="X34" i="15" s="1"/>
  <c r="T34" i="15"/>
  <c r="P36" i="15" s="1"/>
  <c r="BI257" i="15" s="1"/>
  <c r="Z33" i="15"/>
  <c r="Y33" i="15"/>
  <c r="W33" i="15"/>
  <c r="V33" i="15"/>
  <c r="U33" i="15"/>
  <c r="X33" i="15" s="1"/>
  <c r="T33" i="15"/>
  <c r="P39" i="15" s="1"/>
  <c r="BE271" i="15" s="1"/>
  <c r="P33" i="15"/>
  <c r="BE257" i="15" s="1"/>
  <c r="AC32" i="15"/>
  <c r="P32" i="15"/>
  <c r="BE256" i="15" s="1"/>
  <c r="BD31" i="15"/>
  <c r="P30" i="15"/>
  <c r="BI244" i="15" s="1"/>
  <c r="Z29" i="15"/>
  <c r="Y29" i="15"/>
  <c r="W29" i="15"/>
  <c r="V29" i="15"/>
  <c r="U29" i="15"/>
  <c r="T29" i="15"/>
  <c r="L38" i="15" s="1"/>
  <c r="Z28" i="15"/>
  <c r="Y28" i="15"/>
  <c r="X28" i="15"/>
  <c r="W28" i="15"/>
  <c r="V28" i="15"/>
  <c r="U28" i="15"/>
  <c r="T28" i="15"/>
  <c r="L30" i="15" s="1"/>
  <c r="BE218" i="15" s="1"/>
  <c r="Z27" i="15"/>
  <c r="Y27" i="15"/>
  <c r="W27" i="15"/>
  <c r="V27" i="15"/>
  <c r="U27" i="15"/>
  <c r="X27" i="15" s="1"/>
  <c r="T27" i="15"/>
  <c r="L32" i="15" s="1"/>
  <c r="BI217" i="15" s="1"/>
  <c r="P27" i="15"/>
  <c r="BE244" i="15" s="1"/>
  <c r="Z26" i="15"/>
  <c r="Y26" i="15"/>
  <c r="W26" i="15"/>
  <c r="V26" i="15"/>
  <c r="U26" i="15"/>
  <c r="X26" i="15" s="1"/>
  <c r="T26" i="15"/>
  <c r="L36" i="15" s="1"/>
  <c r="BE231" i="15" s="1"/>
  <c r="P26" i="15"/>
  <c r="BE243" i="15" s="1"/>
  <c r="Z25" i="15"/>
  <c r="Y25" i="15"/>
  <c r="W25" i="15"/>
  <c r="V25" i="15"/>
  <c r="U25" i="15"/>
  <c r="T25" i="15"/>
  <c r="L39" i="15" s="1"/>
  <c r="P22" i="15"/>
  <c r="BI125" i="15" s="1"/>
  <c r="Z21" i="15"/>
  <c r="Y21" i="15"/>
  <c r="X21" i="15"/>
  <c r="W21" i="15"/>
  <c r="V21" i="15"/>
  <c r="U21" i="15"/>
  <c r="T21" i="15"/>
  <c r="H38" i="15" s="1"/>
  <c r="P21" i="15"/>
  <c r="BE270" i="15" s="1"/>
  <c r="Z20" i="15"/>
  <c r="Y20" i="15"/>
  <c r="W20" i="15"/>
  <c r="V20" i="15"/>
  <c r="U20" i="15"/>
  <c r="T20" i="15"/>
  <c r="H30" i="15" s="1"/>
  <c r="BH19" i="15"/>
  <c r="BD19" i="15"/>
  <c r="Z19" i="15"/>
  <c r="Y19" i="15"/>
  <c r="W19" i="15"/>
  <c r="X19" i="15" s="1"/>
  <c r="V19" i="15"/>
  <c r="U19" i="15"/>
  <c r="T19" i="15"/>
  <c r="H32" i="15" s="1"/>
  <c r="P19" i="15"/>
  <c r="BE125" i="15" s="1"/>
  <c r="L19" i="15"/>
  <c r="BI83" i="15" s="1"/>
  <c r="H19" i="15"/>
  <c r="Z18" i="15"/>
  <c r="Y18" i="15"/>
  <c r="W18" i="15"/>
  <c r="V18" i="15"/>
  <c r="U18" i="15"/>
  <c r="T18" i="15"/>
  <c r="H21" i="15" s="1"/>
  <c r="P18" i="15"/>
  <c r="BE124" i="15" s="1"/>
  <c r="L18" i="15"/>
  <c r="BI82" i="15" s="1"/>
  <c r="H18" i="15"/>
  <c r="Z17" i="15"/>
  <c r="Y17" i="15"/>
  <c r="X17" i="15"/>
  <c r="W17" i="15"/>
  <c r="V17" i="15"/>
  <c r="U17" i="15"/>
  <c r="T17" i="15"/>
  <c r="H39" i="15" s="1"/>
  <c r="P16" i="15"/>
  <c r="BI112" i="15" s="1"/>
  <c r="L16" i="15"/>
  <c r="BE83" i="15" s="1"/>
  <c r="H16" i="15"/>
  <c r="P15" i="15"/>
  <c r="BI111" i="15" s="1"/>
  <c r="H15" i="15"/>
  <c r="Z13" i="15"/>
  <c r="Y13" i="15"/>
  <c r="W13" i="15"/>
  <c r="V13" i="15"/>
  <c r="U13" i="15"/>
  <c r="T13" i="15"/>
  <c r="D38" i="15" s="1"/>
  <c r="BI164" i="15" s="1"/>
  <c r="P13" i="15"/>
  <c r="BE112" i="15" s="1"/>
  <c r="Z12" i="15"/>
  <c r="Y12" i="15"/>
  <c r="X12" i="15"/>
  <c r="W12" i="15"/>
  <c r="V12" i="15"/>
  <c r="U12" i="15"/>
  <c r="T12" i="15"/>
  <c r="D30" i="15" s="1"/>
  <c r="BE151" i="15" s="1"/>
  <c r="P12" i="15"/>
  <c r="BE111" i="15" s="1"/>
  <c r="L12" i="15"/>
  <c r="BI69" i="15" s="1"/>
  <c r="H12" i="15"/>
  <c r="D12" i="15"/>
  <c r="BI7" i="15" s="1"/>
  <c r="Z11" i="15"/>
  <c r="Y11" i="15"/>
  <c r="W11" i="15"/>
  <c r="V11" i="15"/>
  <c r="U11" i="15"/>
  <c r="X11" i="15" s="1"/>
  <c r="T11" i="15"/>
  <c r="D27" i="15" s="1"/>
  <c r="BI138" i="15" s="1"/>
  <c r="Z10" i="15"/>
  <c r="Y10" i="15"/>
  <c r="W10" i="15"/>
  <c r="X10" i="15" s="1"/>
  <c r="V10" i="15"/>
  <c r="U10" i="15"/>
  <c r="T10" i="15"/>
  <c r="D36" i="15" s="1"/>
  <c r="BE165" i="15" s="1"/>
  <c r="P10" i="15"/>
  <c r="BI97" i="15" s="1"/>
  <c r="L10" i="15"/>
  <c r="BE70" i="15" s="1"/>
  <c r="H10" i="15"/>
  <c r="Z9" i="15"/>
  <c r="Y9" i="15"/>
  <c r="W9" i="15"/>
  <c r="V9" i="15"/>
  <c r="U9" i="15"/>
  <c r="X9" i="15" s="1"/>
  <c r="T9" i="15"/>
  <c r="D39" i="15" s="1"/>
  <c r="BI165" i="15" s="1"/>
  <c r="P9" i="15"/>
  <c r="BI96" i="15" s="1"/>
  <c r="L9" i="15"/>
  <c r="BE69" i="15" s="1"/>
  <c r="BH7" i="15"/>
  <c r="BD7" i="15"/>
  <c r="BH31" i="15" s="1"/>
  <c r="BD69" i="15" s="1"/>
  <c r="P7" i="15"/>
  <c r="BH95" i="15" s="1"/>
  <c r="L7" i="15"/>
  <c r="BD68" i="15" s="1"/>
  <c r="H7" i="15"/>
  <c r="BH30" i="15" s="1"/>
  <c r="D7" i="15"/>
  <c r="D25" i="15" s="1"/>
  <c r="D42" i="15" s="1"/>
  <c r="BH269" i="15" s="1"/>
  <c r="BD282" i="15" s="1"/>
  <c r="BH282" i="15" s="1"/>
  <c r="BD6" i="15"/>
  <c r="BH18" i="15" s="1"/>
  <c r="P6" i="15"/>
  <c r="BH94" i="15" s="1"/>
  <c r="L6" i="15"/>
  <c r="BD67" i="15" s="1"/>
  <c r="H6" i="15"/>
  <c r="BH29" i="15" s="1"/>
  <c r="D6" i="15"/>
  <c r="D24" i="15" s="1"/>
  <c r="D41" i="15" s="1"/>
  <c r="BH268" i="15" s="1"/>
  <c r="BD281" i="15" s="1"/>
  <c r="BH281" i="15" s="1"/>
  <c r="BD4" i="15"/>
  <c r="BD147" i="15" s="1"/>
  <c r="T1" i="15"/>
  <c r="AW238" i="2"/>
  <c r="BB225" i="2"/>
  <c r="AW225" i="2"/>
  <c r="BB212" i="2"/>
  <c r="AW212" i="2"/>
  <c r="AW210" i="2"/>
  <c r="AW236" i="2" s="1"/>
  <c r="BB194" i="2"/>
  <c r="AW194" i="2"/>
  <c r="BB181" i="2"/>
  <c r="AW181" i="2"/>
  <c r="BB173" i="2"/>
  <c r="AW173" i="2"/>
  <c r="BB199" i="2" s="1"/>
  <c r="BB168" i="2"/>
  <c r="AW168" i="2"/>
  <c r="BB160" i="2"/>
  <c r="AW199" i="2" s="1"/>
  <c r="AW160" i="2"/>
  <c r="BB186" i="2" s="1"/>
  <c r="BB155" i="2"/>
  <c r="AW155" i="2"/>
  <c r="BB147" i="2"/>
  <c r="AW186" i="2" s="1"/>
  <c r="AW147" i="2"/>
  <c r="BB142" i="2"/>
  <c r="AW142" i="2"/>
  <c r="BB134" i="2"/>
  <c r="AW134" i="2"/>
  <c r="BB129" i="2"/>
  <c r="AW129" i="2"/>
  <c r="BB121" i="2"/>
  <c r="AW121" i="2"/>
  <c r="BB116" i="2"/>
  <c r="AW116" i="2"/>
  <c r="BB108" i="2"/>
  <c r="BB106" i="2"/>
  <c r="AW197" i="2" s="1"/>
  <c r="BB103" i="2"/>
  <c r="AW103" i="2"/>
  <c r="BB90" i="2"/>
  <c r="AW90" i="2"/>
  <c r="BB77" i="2"/>
  <c r="AW77" i="2"/>
  <c r="AW69" i="2"/>
  <c r="AW108" i="2" s="1"/>
  <c r="BB64" i="2"/>
  <c r="AW64" i="2"/>
  <c r="P53" i="2"/>
  <c r="P50" i="2"/>
  <c r="F50" i="2"/>
  <c r="AX227" i="2" s="1"/>
  <c r="F49" i="2"/>
  <c r="AX226" i="2" s="1"/>
  <c r="N47" i="2"/>
  <c r="F47" i="2"/>
  <c r="AW56" i="2"/>
  <c r="BB95" i="2" s="1"/>
  <c r="N46" i="2"/>
  <c r="AX239" i="2" s="1"/>
  <c r="F46" i="2"/>
  <c r="BC213" i="2" s="1"/>
  <c r="N44" i="2"/>
  <c r="F44" i="2"/>
  <c r="N43" i="2"/>
  <c r="F43" i="2"/>
  <c r="BB51" i="2"/>
  <c r="AW51" i="2"/>
  <c r="AW43" i="2"/>
  <c r="AW95" i="2" s="1"/>
  <c r="V29" i="2"/>
  <c r="U29" i="2"/>
  <c r="S29" i="2"/>
  <c r="R29" i="2"/>
  <c r="Q29" i="2"/>
  <c r="T29" i="2" s="1"/>
  <c r="P29" i="2"/>
  <c r="L38" i="2" s="1"/>
  <c r="BB200" i="2" s="1"/>
  <c r="V28" i="2"/>
  <c r="U28" i="2"/>
  <c r="S28" i="2"/>
  <c r="R28" i="2"/>
  <c r="Q28" i="2"/>
  <c r="T28" i="2" s="1"/>
  <c r="P28" i="2"/>
  <c r="L30" i="2" s="1"/>
  <c r="AW188" i="2" s="1"/>
  <c r="BB38" i="2"/>
  <c r="AW38" i="2"/>
  <c r="V27" i="2"/>
  <c r="U27" i="2"/>
  <c r="S27" i="2"/>
  <c r="R27" i="2"/>
  <c r="Q27" i="2"/>
  <c r="T27" i="2" s="1"/>
  <c r="P27" i="2"/>
  <c r="L32" i="2" s="1"/>
  <c r="BB187" i="2" s="1"/>
  <c r="V26" i="2"/>
  <c r="U26" i="2"/>
  <c r="S26" i="2"/>
  <c r="R26" i="2"/>
  <c r="Q26" i="2"/>
  <c r="P26" i="2"/>
  <c r="L36" i="2" s="1"/>
  <c r="AW201" i="2" s="1"/>
  <c r="V25" i="2"/>
  <c r="U25" i="2"/>
  <c r="S25" i="2"/>
  <c r="R25" i="2"/>
  <c r="Q25" i="2"/>
  <c r="T25" i="2" s="1"/>
  <c r="P25" i="2"/>
  <c r="L35" i="2" s="1"/>
  <c r="AW200" i="2" s="1"/>
  <c r="V21" i="2"/>
  <c r="U21" i="2"/>
  <c r="S21" i="2"/>
  <c r="R21" i="2"/>
  <c r="Q21" i="2"/>
  <c r="T21" i="2" s="1"/>
  <c r="AW30" i="2"/>
  <c r="BB82" i="2" s="1"/>
  <c r="V20" i="2"/>
  <c r="U20" i="2"/>
  <c r="S20" i="2"/>
  <c r="R20" i="2"/>
  <c r="Q20" i="2"/>
  <c r="P20" i="2"/>
  <c r="H30" i="2" s="1"/>
  <c r="BB149" i="2" s="1"/>
  <c r="V19" i="2"/>
  <c r="U19" i="2"/>
  <c r="T19" i="2"/>
  <c r="S19" i="2"/>
  <c r="R19" i="2"/>
  <c r="Q19" i="2"/>
  <c r="P19" i="2"/>
  <c r="H32" i="2" s="1"/>
  <c r="AW161" i="2" s="1"/>
  <c r="V18" i="2"/>
  <c r="U18" i="2"/>
  <c r="S18" i="2"/>
  <c r="R18" i="2"/>
  <c r="Q18" i="2"/>
  <c r="T18" i="2" s="1"/>
  <c r="P18" i="2"/>
  <c r="H36" i="2" s="1"/>
  <c r="BB162" i="2" s="1"/>
  <c r="V17" i="2"/>
  <c r="U17" i="2"/>
  <c r="S17" i="2"/>
  <c r="R17" i="2"/>
  <c r="Q17" i="2"/>
  <c r="T17" i="2" s="1"/>
  <c r="P17" i="2"/>
  <c r="H39" i="2" s="1"/>
  <c r="AW175" i="2" s="1"/>
  <c r="BB25" i="2"/>
  <c r="AW25" i="2"/>
  <c r="V13" i="2"/>
  <c r="U13" i="2"/>
  <c r="S13" i="2"/>
  <c r="R13" i="2"/>
  <c r="Q13" i="2"/>
  <c r="T13" i="2" s="1"/>
  <c r="V12" i="2"/>
  <c r="U12" i="2"/>
  <c r="S12" i="2"/>
  <c r="R12" i="2"/>
  <c r="Q12" i="2"/>
  <c r="P12" i="2"/>
  <c r="D26" i="2" s="1"/>
  <c r="BB109" i="2" s="1"/>
  <c r="V11" i="2"/>
  <c r="U11" i="2"/>
  <c r="S11" i="2"/>
  <c r="R11" i="2"/>
  <c r="Q11" i="2"/>
  <c r="T11" i="2" s="1"/>
  <c r="P11" i="2"/>
  <c r="D32" i="2" s="1"/>
  <c r="BB122" i="2" s="1"/>
  <c r="V10" i="2"/>
  <c r="U10" i="2"/>
  <c r="T10" i="2"/>
  <c r="S10" i="2"/>
  <c r="R10" i="2"/>
  <c r="Q10" i="2"/>
  <c r="P10" i="2"/>
  <c r="D21" i="2" s="1"/>
  <c r="AW70" i="2" s="1"/>
  <c r="AJ9" i="2"/>
  <c r="V9" i="2"/>
  <c r="U9" i="2"/>
  <c r="S9" i="2"/>
  <c r="R9" i="2"/>
  <c r="Q9" i="2"/>
  <c r="P9" i="2"/>
  <c r="D35" i="2" s="1"/>
  <c r="AW135" i="2" s="1"/>
  <c r="AW17" i="2"/>
  <c r="AW82" i="2" s="1"/>
  <c r="L7" i="2"/>
  <c r="AX81" i="2" s="1"/>
  <c r="H7" i="2"/>
  <c r="H25" i="2" s="1"/>
  <c r="D7" i="2"/>
  <c r="D25" i="2" s="1"/>
  <c r="AX16" i="2"/>
  <c r="AX29" i="2" s="1"/>
  <c r="AX42" i="2" s="1"/>
  <c r="AX55" i="2" s="1"/>
  <c r="AX68" i="2" s="1"/>
  <c r="L6" i="2"/>
  <c r="AW81" i="2" s="1"/>
  <c r="H6" i="2"/>
  <c r="H24" i="2" s="1"/>
  <c r="D6" i="2"/>
  <c r="D24" i="2" s="1"/>
  <c r="AW16" i="2"/>
  <c r="AW29" i="2" s="1"/>
  <c r="AW42" i="2" s="1"/>
  <c r="AW55" i="2" s="1"/>
  <c r="AW68" i="2" s="1"/>
  <c r="AW15" i="2"/>
  <c r="AW80" i="2" s="1"/>
  <c r="BB12" i="2"/>
  <c r="AW12" i="2"/>
  <c r="P1" i="2"/>
  <c r="AO136" i="13"/>
  <c r="AS124" i="13"/>
  <c r="AO124" i="13"/>
  <c r="AO121" i="13"/>
  <c r="AS121" i="13" s="1"/>
  <c r="AS118" i="13"/>
  <c r="AS113" i="13"/>
  <c r="AO113" i="13"/>
  <c r="AS102" i="13"/>
  <c r="AO102" i="13"/>
  <c r="AS91" i="13"/>
  <c r="AO110" i="13"/>
  <c r="AS107" i="13"/>
  <c r="AS96" i="13"/>
  <c r="AO91" i="13"/>
  <c r="AS80" i="13"/>
  <c r="AO80" i="13"/>
  <c r="AO88" i="13"/>
  <c r="AS85" i="13"/>
  <c r="AS74" i="13"/>
  <c r="AS69" i="13"/>
  <c r="AO69" i="13"/>
  <c r="AO66" i="13"/>
  <c r="AS66" i="13" s="1"/>
  <c r="AS57" i="13"/>
  <c r="AO57" i="13"/>
  <c r="AS63" i="13"/>
  <c r="AS51" i="13"/>
  <c r="AS43" i="13"/>
  <c r="AO43" i="13"/>
  <c r="AS31" i="13"/>
  <c r="AO31" i="13"/>
  <c r="AS19" i="13"/>
  <c r="AS28" i="13"/>
  <c r="AO19" i="13"/>
  <c r="AS37" i="13"/>
  <c r="AS25" i="13"/>
  <c r="AS13" i="13"/>
  <c r="AS1" i="13"/>
  <c r="AS7" i="13"/>
  <c r="AO7" i="13"/>
  <c r="AO4" i="13"/>
  <c r="AS16" i="13" s="1"/>
  <c r="M1" i="13"/>
  <c r="D6" i="13"/>
  <c r="AO5" i="13" s="1"/>
  <c r="H6" i="13"/>
  <c r="AS29" i="13" s="1"/>
  <c r="AS78" i="13" s="1"/>
  <c r="D7" i="13"/>
  <c r="AO6" i="13" s="1"/>
  <c r="AO18" i="13" s="1"/>
  <c r="AO30" i="13" s="1"/>
  <c r="AS112" i="13" s="1"/>
  <c r="H7" i="13"/>
  <c r="AS6" i="13" s="1"/>
  <c r="M9" i="13"/>
  <c r="D9" i="13" s="1"/>
  <c r="AP7" i="13" s="1"/>
  <c r="N9" i="13"/>
  <c r="O9" i="13"/>
  <c r="P9" i="13"/>
  <c r="R9" i="13"/>
  <c r="S9" i="13"/>
  <c r="M10" i="13"/>
  <c r="D16" i="13" s="1"/>
  <c r="AP20" i="13" s="1"/>
  <c r="N10" i="13"/>
  <c r="O10" i="13"/>
  <c r="P10" i="13"/>
  <c r="R10" i="13"/>
  <c r="S10" i="13"/>
  <c r="M11" i="13"/>
  <c r="D10" i="13" s="1"/>
  <c r="AP8" i="13" s="1"/>
  <c r="N11" i="13"/>
  <c r="O11" i="13"/>
  <c r="P11" i="13"/>
  <c r="R11" i="13"/>
  <c r="S11" i="13"/>
  <c r="M12" i="13"/>
  <c r="D12" i="13" s="1"/>
  <c r="AT7" i="13" s="1"/>
  <c r="N12" i="13"/>
  <c r="O12" i="13"/>
  <c r="P12" i="13"/>
  <c r="R12" i="13"/>
  <c r="S12" i="13"/>
  <c r="M13" i="13"/>
  <c r="N13" i="13"/>
  <c r="O13" i="13"/>
  <c r="P13" i="13"/>
  <c r="R13" i="13"/>
  <c r="S13" i="13"/>
  <c r="M17" i="13"/>
  <c r="H9" i="13" s="1"/>
  <c r="AT31" i="13" s="1"/>
  <c r="N17" i="13"/>
  <c r="O17" i="13"/>
  <c r="P17" i="13"/>
  <c r="R17" i="13"/>
  <c r="S17" i="13"/>
  <c r="D18" i="13"/>
  <c r="AT19" i="13" s="1"/>
  <c r="M18" i="13"/>
  <c r="H16" i="13" s="1"/>
  <c r="N18" i="13"/>
  <c r="O18" i="13"/>
  <c r="P18" i="13"/>
  <c r="R18" i="13"/>
  <c r="S18" i="13"/>
  <c r="M19" i="13"/>
  <c r="H10" i="13" s="1"/>
  <c r="AT32" i="13" s="1"/>
  <c r="N19" i="13"/>
  <c r="O19" i="13"/>
  <c r="P19" i="13"/>
  <c r="R19" i="13"/>
  <c r="S19" i="13"/>
  <c r="M20" i="13"/>
  <c r="H12" i="13" s="1"/>
  <c r="AP43" i="13" s="1"/>
  <c r="N20" i="13"/>
  <c r="O20" i="13"/>
  <c r="P20" i="13"/>
  <c r="R20" i="13"/>
  <c r="S20" i="13"/>
  <c r="M21" i="13"/>
  <c r="H18" i="13" s="1"/>
  <c r="AP57" i="13" s="1"/>
  <c r="N21" i="13"/>
  <c r="O21" i="13"/>
  <c r="P21" i="13"/>
  <c r="R21" i="13"/>
  <c r="S21" i="13"/>
  <c r="D22" i="13"/>
  <c r="AP32" i="13" s="1"/>
  <c r="D24" i="13"/>
  <c r="AO67" i="13" s="1"/>
  <c r="AO78" i="13" s="1"/>
  <c r="AO89" i="13" s="1"/>
  <c r="M30" i="13"/>
  <c r="H32" i="13"/>
  <c r="AT43" i="13" s="1"/>
  <c r="D33" i="13"/>
  <c r="AP80" i="13" s="1"/>
  <c r="D35" i="13"/>
  <c r="AT79" i="13" s="1"/>
  <c r="D38" i="13"/>
  <c r="AP90" i="13" s="1"/>
  <c r="M41" i="13"/>
  <c r="AS122" i="13" s="1"/>
  <c r="M42" i="13"/>
  <c r="AS123" i="13" s="1"/>
  <c r="F43" i="13"/>
  <c r="F46" i="13" s="1"/>
  <c r="AP135" i="13" s="1"/>
  <c r="N43" i="13"/>
  <c r="F47" i="13" s="1"/>
  <c r="M33" i="13" s="1"/>
  <c r="F44" i="13"/>
  <c r="AP124" i="13" s="1"/>
  <c r="N44" i="13"/>
  <c r="AT124" i="13" s="1"/>
  <c r="P1" i="3"/>
  <c r="D6" i="3"/>
  <c r="H6" i="3"/>
  <c r="L6" i="3"/>
  <c r="D7" i="3"/>
  <c r="D25" i="3" s="1"/>
  <c r="D42" i="3" s="1"/>
  <c r="H7" i="3"/>
  <c r="L7" i="3"/>
  <c r="L25" i="3" s="1"/>
  <c r="P9" i="3"/>
  <c r="D9" i="3"/>
  <c r="Q9" i="3"/>
  <c r="R9" i="3"/>
  <c r="S9" i="3"/>
  <c r="T9" i="3"/>
  <c r="U9" i="3"/>
  <c r="P10" i="3"/>
  <c r="D21" i="3" s="1"/>
  <c r="Q10" i="3"/>
  <c r="R10" i="3"/>
  <c r="S10" i="3"/>
  <c r="T10" i="3"/>
  <c r="U10" i="3"/>
  <c r="P11" i="3"/>
  <c r="D15" i="3" s="1"/>
  <c r="Q11" i="3"/>
  <c r="R11" i="3"/>
  <c r="S11" i="3"/>
  <c r="T11" i="3"/>
  <c r="U11" i="3"/>
  <c r="P12" i="3"/>
  <c r="D19" i="3" s="1"/>
  <c r="D12" i="3"/>
  <c r="Q12" i="3"/>
  <c r="R12" i="3"/>
  <c r="S12" i="3"/>
  <c r="T12" i="3"/>
  <c r="U12" i="3"/>
  <c r="D13" i="3"/>
  <c r="P13" i="3"/>
  <c r="D18" i="3" s="1"/>
  <c r="Q13" i="3"/>
  <c r="R13" i="3"/>
  <c r="S13" i="3"/>
  <c r="T13" i="3"/>
  <c r="U13" i="3"/>
  <c r="P17" i="3"/>
  <c r="H9" i="3"/>
  <c r="Q17" i="3"/>
  <c r="R17" i="3"/>
  <c r="S17" i="3"/>
  <c r="T17" i="3"/>
  <c r="U17" i="3"/>
  <c r="P18" i="3"/>
  <c r="H21" i="3" s="1"/>
  <c r="H16" i="3"/>
  <c r="Q18" i="3"/>
  <c r="R18" i="3"/>
  <c r="S18" i="3"/>
  <c r="T18" i="3"/>
  <c r="U18" i="3"/>
  <c r="P19" i="3"/>
  <c r="H15" i="3"/>
  <c r="Q19" i="3"/>
  <c r="R19" i="3"/>
  <c r="S19" i="3"/>
  <c r="T19" i="3"/>
  <c r="U19" i="3"/>
  <c r="P20" i="3"/>
  <c r="H12" i="3"/>
  <c r="Q20" i="3"/>
  <c r="R20" i="3"/>
  <c r="S20" i="3"/>
  <c r="T20" i="3"/>
  <c r="U20" i="3"/>
  <c r="P21" i="3"/>
  <c r="H18" i="3"/>
  <c r="Q21" i="3"/>
  <c r="R21" i="3"/>
  <c r="S21" i="3"/>
  <c r="T21" i="3"/>
  <c r="U21" i="3"/>
  <c r="H22" i="3"/>
  <c r="D24" i="3"/>
  <c r="D41" i="3" s="1"/>
  <c r="H24" i="3"/>
  <c r="L24" i="3"/>
  <c r="H25" i="3"/>
  <c r="L42" i="3" s="1"/>
  <c r="P25" i="3"/>
  <c r="L13" i="3"/>
  <c r="Q25" i="3"/>
  <c r="R25" i="3"/>
  <c r="S25" i="3"/>
  <c r="T25" i="3"/>
  <c r="U25" i="3"/>
  <c r="D26" i="3"/>
  <c r="H26" i="3"/>
  <c r="P26" i="3"/>
  <c r="L16" i="3"/>
  <c r="Q26" i="3"/>
  <c r="R26" i="3"/>
  <c r="S26" i="3"/>
  <c r="T26" i="3"/>
  <c r="U26" i="3"/>
  <c r="H27" i="3"/>
  <c r="L27" i="3"/>
  <c r="P27" i="3"/>
  <c r="L32" i="3" s="1"/>
  <c r="L10" i="3"/>
  <c r="Q27" i="3"/>
  <c r="R27" i="3"/>
  <c r="S27" i="3"/>
  <c r="T27" i="3"/>
  <c r="U27" i="3"/>
  <c r="P28" i="3"/>
  <c r="L19" i="3" s="1"/>
  <c r="Q28" i="3"/>
  <c r="R28" i="3"/>
  <c r="S28" i="3"/>
  <c r="T28" i="3"/>
  <c r="U28" i="3"/>
  <c r="H29" i="3"/>
  <c r="L29" i="3"/>
  <c r="P29" i="3"/>
  <c r="L18" i="3" s="1"/>
  <c r="Q29" i="3"/>
  <c r="R29" i="3"/>
  <c r="S29" i="3"/>
  <c r="T29" i="3"/>
  <c r="U29" i="3"/>
  <c r="D30" i="3"/>
  <c r="H30" i="3"/>
  <c r="D32" i="3"/>
  <c r="H32" i="3"/>
  <c r="D33" i="3"/>
  <c r="H33" i="3"/>
  <c r="D35" i="3"/>
  <c r="H35" i="3"/>
  <c r="L35" i="3"/>
  <c r="H36" i="3"/>
  <c r="L36" i="3"/>
  <c r="D38" i="3"/>
  <c r="H38" i="3"/>
  <c r="L38" i="3"/>
  <c r="D39" i="3"/>
  <c r="H39" i="3"/>
  <c r="L39" i="3"/>
  <c r="L41" i="3"/>
  <c r="F43" i="3"/>
  <c r="F46" i="3" s="1"/>
  <c r="F50" i="3" s="1"/>
  <c r="P53" i="3" s="1"/>
  <c r="N43" i="3"/>
  <c r="F44" i="3"/>
  <c r="N44" i="3"/>
  <c r="N46" i="3"/>
  <c r="F49" i="3"/>
  <c r="F47" i="3"/>
  <c r="N47" i="3"/>
  <c r="P50" i="3"/>
  <c r="P1" i="6"/>
  <c r="D6" i="6"/>
  <c r="H6" i="6"/>
  <c r="H24" i="6" s="1"/>
  <c r="L41" i="6" s="1"/>
  <c r="L6" i="6"/>
  <c r="D7" i="6"/>
  <c r="D25" i="6" s="1"/>
  <c r="D42" i="6" s="1"/>
  <c r="H7" i="6"/>
  <c r="L7" i="6"/>
  <c r="L25" i="6" s="1"/>
  <c r="D9" i="6"/>
  <c r="P9" i="6"/>
  <c r="Q9" i="6"/>
  <c r="R9" i="6"/>
  <c r="S9" i="6"/>
  <c r="T9" i="6"/>
  <c r="U9" i="6"/>
  <c r="P10" i="6"/>
  <c r="D36" i="6" s="1"/>
  <c r="Q10" i="6"/>
  <c r="R10" i="6"/>
  <c r="S10" i="6"/>
  <c r="T10" i="6"/>
  <c r="U10" i="6"/>
  <c r="P11" i="6"/>
  <c r="D32" i="6" s="1"/>
  <c r="Q11" i="6"/>
  <c r="R11" i="6"/>
  <c r="S11" i="6"/>
  <c r="T11" i="6"/>
  <c r="U11" i="6"/>
  <c r="P12" i="6"/>
  <c r="D12" i="6"/>
  <c r="Q12" i="6"/>
  <c r="R12" i="6"/>
  <c r="S12" i="6"/>
  <c r="T12" i="6"/>
  <c r="U12" i="6"/>
  <c r="D13" i="6"/>
  <c r="P13" i="6"/>
  <c r="Q13" i="6"/>
  <c r="R13" i="6"/>
  <c r="S13" i="6"/>
  <c r="T13" i="6"/>
  <c r="U13" i="6"/>
  <c r="D16" i="6"/>
  <c r="P17" i="6"/>
  <c r="H13" i="6"/>
  <c r="Q17" i="6"/>
  <c r="R17" i="6"/>
  <c r="S17" i="6"/>
  <c r="T17" i="6"/>
  <c r="U17" i="6"/>
  <c r="D18" i="6"/>
  <c r="P18" i="6"/>
  <c r="H16" i="6"/>
  <c r="Q18" i="6"/>
  <c r="R18" i="6"/>
  <c r="S18" i="6"/>
  <c r="T18" i="6"/>
  <c r="U18" i="6"/>
  <c r="D19" i="6"/>
  <c r="P19" i="6"/>
  <c r="H10" i="6"/>
  <c r="Q19" i="6"/>
  <c r="R19" i="6"/>
  <c r="S19" i="6"/>
  <c r="T19" i="6"/>
  <c r="U19" i="6"/>
  <c r="P20" i="6"/>
  <c r="H19" i="6" s="1"/>
  <c r="Q20" i="6"/>
  <c r="R20" i="6"/>
  <c r="S20" i="6"/>
  <c r="T20" i="6"/>
  <c r="U20" i="6"/>
  <c r="H21" i="6"/>
  <c r="P21" i="6"/>
  <c r="H18" i="6"/>
  <c r="Q21" i="6"/>
  <c r="R21" i="6"/>
  <c r="S21" i="6"/>
  <c r="T21" i="6"/>
  <c r="U21" i="6"/>
  <c r="D22" i="6"/>
  <c r="H22" i="6"/>
  <c r="D24" i="6"/>
  <c r="D41" i="6" s="1"/>
  <c r="L24" i="6"/>
  <c r="H25" i="6"/>
  <c r="P25" i="6"/>
  <c r="L35" i="6" s="1"/>
  <c r="Q25" i="6"/>
  <c r="R25" i="6"/>
  <c r="S25" i="6"/>
  <c r="T25" i="6"/>
  <c r="U25" i="6"/>
  <c r="D26" i="6"/>
  <c r="H26" i="6"/>
  <c r="P26" i="6"/>
  <c r="L21" i="6"/>
  <c r="Q26" i="6"/>
  <c r="R26" i="6"/>
  <c r="S26" i="6"/>
  <c r="T26" i="6"/>
  <c r="U26" i="6"/>
  <c r="H27" i="6"/>
  <c r="P27" i="6"/>
  <c r="L32" i="6" s="1"/>
  <c r="Q27" i="6"/>
  <c r="R27" i="6"/>
  <c r="S27" i="6"/>
  <c r="T27" i="6"/>
  <c r="U27" i="6"/>
  <c r="P28" i="6"/>
  <c r="L12" i="6"/>
  <c r="Q28" i="6"/>
  <c r="R28" i="6"/>
  <c r="S28" i="6"/>
  <c r="T28" i="6"/>
  <c r="U28" i="6"/>
  <c r="D29" i="6"/>
  <c r="H29" i="6"/>
  <c r="L29" i="6"/>
  <c r="P29" i="6"/>
  <c r="L18" i="6"/>
  <c r="Q29" i="6"/>
  <c r="R29" i="6"/>
  <c r="S29" i="6"/>
  <c r="T29" i="6"/>
  <c r="U29" i="6"/>
  <c r="D30" i="6"/>
  <c r="L30" i="6"/>
  <c r="H32" i="6"/>
  <c r="D33" i="6"/>
  <c r="H33" i="6"/>
  <c r="L33" i="6"/>
  <c r="D35" i="6"/>
  <c r="H35" i="6"/>
  <c r="H36" i="6"/>
  <c r="L36" i="6"/>
  <c r="D38" i="6"/>
  <c r="H38" i="6"/>
  <c r="L38" i="6"/>
  <c r="D39" i="6"/>
  <c r="H39" i="6"/>
  <c r="L42" i="6"/>
  <c r="F43" i="6"/>
  <c r="N43" i="6"/>
  <c r="N46" i="6" s="1"/>
  <c r="F44" i="6"/>
  <c r="F46" i="6" s="1"/>
  <c r="N44" i="6"/>
  <c r="F47" i="6"/>
  <c r="N47" i="6"/>
  <c r="F49" i="6" s="1"/>
  <c r="P53" i="6" s="1"/>
  <c r="F50" i="6"/>
  <c r="P50" i="6"/>
  <c r="P1" i="4"/>
  <c r="D6" i="4"/>
  <c r="D24" i="4" s="1"/>
  <c r="D41" i="4" s="1"/>
  <c r="H6" i="4"/>
  <c r="L6" i="4"/>
  <c r="L24" i="4" s="1"/>
  <c r="D7" i="4"/>
  <c r="H7" i="4"/>
  <c r="H25" i="4" s="1"/>
  <c r="L42" i="4" s="1"/>
  <c r="L7" i="4"/>
  <c r="P9" i="4"/>
  <c r="D9" i="4"/>
  <c r="Q9" i="4"/>
  <c r="R9" i="4"/>
  <c r="S9" i="4"/>
  <c r="T9" i="4"/>
  <c r="U9" i="4"/>
  <c r="P10" i="4"/>
  <c r="D16" i="4" s="1"/>
  <c r="Q10" i="4"/>
  <c r="R10" i="4"/>
  <c r="S10" i="4"/>
  <c r="T10" i="4"/>
  <c r="U10" i="4"/>
  <c r="P11" i="4"/>
  <c r="D27" i="4" s="1"/>
  <c r="D10" i="4"/>
  <c r="Q11" i="4"/>
  <c r="R11" i="4"/>
  <c r="S11" i="4"/>
  <c r="T11" i="4"/>
  <c r="U11" i="4"/>
  <c r="P12" i="4"/>
  <c r="D30" i="4" s="1"/>
  <c r="Q12" i="4"/>
  <c r="R12" i="4"/>
  <c r="S12" i="4"/>
  <c r="T12" i="4"/>
  <c r="U12" i="4"/>
  <c r="D13" i="4"/>
  <c r="P13" i="4"/>
  <c r="D18" i="4" s="1"/>
  <c r="Q13" i="4"/>
  <c r="R13" i="4"/>
  <c r="S13" i="4"/>
  <c r="T13" i="4"/>
  <c r="U13" i="4"/>
  <c r="D15" i="4"/>
  <c r="P17" i="4"/>
  <c r="H35" i="4" s="1"/>
  <c r="Q17" i="4"/>
  <c r="R17" i="4"/>
  <c r="S17" i="4"/>
  <c r="T17" i="4"/>
  <c r="U17" i="4"/>
  <c r="P18" i="4"/>
  <c r="H21" i="4" s="1"/>
  <c r="Q18" i="4"/>
  <c r="R18" i="4"/>
  <c r="S18" i="4"/>
  <c r="T18" i="4"/>
  <c r="U18" i="4"/>
  <c r="P19" i="4"/>
  <c r="H32" i="4" s="1"/>
  <c r="Q19" i="4"/>
  <c r="R19" i="4"/>
  <c r="S19" i="4"/>
  <c r="T19" i="4"/>
  <c r="U19" i="4"/>
  <c r="P20" i="4"/>
  <c r="H12" i="4"/>
  <c r="Q20" i="4"/>
  <c r="R20" i="4"/>
  <c r="S20" i="4"/>
  <c r="T20" i="4"/>
  <c r="U20" i="4"/>
  <c r="D21" i="4"/>
  <c r="P21" i="4"/>
  <c r="H38" i="4" s="1"/>
  <c r="Q21" i="4"/>
  <c r="R21" i="4"/>
  <c r="S21" i="4"/>
  <c r="T21" i="4"/>
  <c r="U21" i="4"/>
  <c r="H24" i="4"/>
  <c r="D25" i="4"/>
  <c r="L25" i="4"/>
  <c r="P25" i="4"/>
  <c r="L13" i="4"/>
  <c r="Q25" i="4"/>
  <c r="R25" i="4"/>
  <c r="S25" i="4"/>
  <c r="T25" i="4"/>
  <c r="U25" i="4"/>
  <c r="H26" i="4"/>
  <c r="P26" i="4"/>
  <c r="L29" i="4" s="1"/>
  <c r="Q26" i="4"/>
  <c r="R26" i="4"/>
  <c r="S26" i="4"/>
  <c r="T26" i="4"/>
  <c r="U26" i="4"/>
  <c r="H27" i="4"/>
  <c r="P27" i="4"/>
  <c r="L10" i="4" s="1"/>
  <c r="Q27" i="4"/>
  <c r="R27" i="4"/>
  <c r="S27" i="4"/>
  <c r="T27" i="4"/>
  <c r="U27" i="4"/>
  <c r="P28" i="4"/>
  <c r="L30" i="4" s="1"/>
  <c r="L19" i="4"/>
  <c r="Q28" i="4"/>
  <c r="R28" i="4"/>
  <c r="S28" i="4"/>
  <c r="T28" i="4"/>
  <c r="U28" i="4"/>
  <c r="D29" i="4"/>
  <c r="P29" i="4"/>
  <c r="L22" i="4" s="1"/>
  <c r="Q29" i="4"/>
  <c r="R29" i="4"/>
  <c r="S29" i="4"/>
  <c r="T29" i="4"/>
  <c r="U29" i="4"/>
  <c r="H30" i="4"/>
  <c r="D32" i="4"/>
  <c r="D33" i="4"/>
  <c r="L33" i="4"/>
  <c r="D35" i="4"/>
  <c r="L35" i="4"/>
  <c r="D36" i="4"/>
  <c r="L38" i="4"/>
  <c r="D39" i="4"/>
  <c r="L39" i="4"/>
  <c r="L41" i="4"/>
  <c r="D42" i="4"/>
  <c r="F43" i="4"/>
  <c r="F46" i="4" s="1"/>
  <c r="F50" i="4" s="1"/>
  <c r="N43" i="4"/>
  <c r="F44" i="4"/>
  <c r="N44" i="4"/>
  <c r="N46" i="4"/>
  <c r="F49" i="4" s="1"/>
  <c r="P53" i="4" s="1"/>
  <c r="F47" i="4"/>
  <c r="N47" i="4"/>
  <c r="P50" i="4"/>
  <c r="K1" i="9"/>
  <c r="D6" i="9"/>
  <c r="D24" i="9" s="1"/>
  <c r="D41" i="9" s="1"/>
  <c r="H6" i="9"/>
  <c r="D7" i="9"/>
  <c r="D25" i="9" s="1"/>
  <c r="D42" i="9" s="1"/>
  <c r="H7" i="9"/>
  <c r="K9" i="9"/>
  <c r="D19" i="9" s="1"/>
  <c r="L9" i="9"/>
  <c r="M9" i="9"/>
  <c r="N9" i="9"/>
  <c r="O9" i="9"/>
  <c r="Q9" i="9"/>
  <c r="H10" i="9"/>
  <c r="K10" i="9"/>
  <c r="D30" i="9" s="1"/>
  <c r="L10" i="9"/>
  <c r="M10" i="9"/>
  <c r="N10" i="9"/>
  <c r="O10" i="9"/>
  <c r="Q10" i="9"/>
  <c r="K11" i="9"/>
  <c r="H9" i="9"/>
  <c r="L11" i="9"/>
  <c r="M11" i="9"/>
  <c r="N11" i="9"/>
  <c r="O11" i="9"/>
  <c r="Q11" i="9"/>
  <c r="H12" i="9"/>
  <c r="K12" i="9"/>
  <c r="H13" i="9" s="1"/>
  <c r="L12" i="9"/>
  <c r="M12" i="9"/>
  <c r="N12" i="9"/>
  <c r="O12" i="9"/>
  <c r="Q12" i="9"/>
  <c r="K13" i="9"/>
  <c r="H18" i="9" s="1"/>
  <c r="L13" i="9"/>
  <c r="M13" i="9"/>
  <c r="N13" i="9"/>
  <c r="O13" i="9"/>
  <c r="Q13" i="9"/>
  <c r="K14" i="9"/>
  <c r="H29" i="9" s="1"/>
  <c r="L14" i="9"/>
  <c r="M14" i="9"/>
  <c r="N14" i="9"/>
  <c r="O14" i="9"/>
  <c r="Q14" i="9"/>
  <c r="H15" i="9"/>
  <c r="K15" i="9"/>
  <c r="D9" i="9"/>
  <c r="L15" i="9"/>
  <c r="M15" i="9"/>
  <c r="N15" i="9"/>
  <c r="O15" i="9"/>
  <c r="Q15" i="9"/>
  <c r="H16" i="9"/>
  <c r="K16" i="9"/>
  <c r="D10" i="9"/>
  <c r="L16" i="9"/>
  <c r="M16" i="9"/>
  <c r="N16" i="9"/>
  <c r="O16" i="9"/>
  <c r="Q16" i="9"/>
  <c r="K17" i="9"/>
  <c r="D29" i="9" s="1"/>
  <c r="L17" i="9"/>
  <c r="M17" i="9"/>
  <c r="N17" i="9"/>
  <c r="O17" i="9"/>
  <c r="Q17" i="9"/>
  <c r="D18" i="9"/>
  <c r="H19" i="9"/>
  <c r="H24" i="9"/>
  <c r="H25" i="9"/>
  <c r="K42" i="9" s="1"/>
  <c r="H26" i="9"/>
  <c r="H27" i="9"/>
  <c r="H30" i="9"/>
  <c r="D32" i="9"/>
  <c r="H32" i="9"/>
  <c r="D33" i="9"/>
  <c r="H33" i="9"/>
  <c r="K33" i="9"/>
  <c r="D35" i="9"/>
  <c r="D36" i="9"/>
  <c r="D38" i="9"/>
  <c r="D39" i="9"/>
  <c r="K41" i="9"/>
  <c r="F43" i="9"/>
  <c r="L43" i="9"/>
  <c r="F47" i="9"/>
  <c r="F44" i="9"/>
  <c r="L47" i="9" s="1"/>
  <c r="L44" i="9"/>
  <c r="F46" i="9"/>
  <c r="L46" i="9"/>
  <c r="F49" i="9"/>
  <c r="K36" i="9" s="1"/>
  <c r="F50" i="9"/>
  <c r="L26" i="4"/>
  <c r="H19" i="4"/>
  <c r="L18" i="4"/>
  <c r="L12" i="4"/>
  <c r="H10" i="4"/>
  <c r="L9" i="4"/>
  <c r="L22" i="6"/>
  <c r="L19" i="6"/>
  <c r="L16" i="6"/>
  <c r="H15" i="6"/>
  <c r="H12" i="6"/>
  <c r="H9" i="6"/>
  <c r="L26" i="3"/>
  <c r="L21" i="3"/>
  <c r="H19" i="3"/>
  <c r="L15" i="3"/>
  <c r="H13" i="3"/>
  <c r="L12" i="3"/>
  <c r="H10" i="3"/>
  <c r="L9" i="3"/>
  <c r="D12" i="9"/>
  <c r="L26" i="6"/>
  <c r="H19" i="13"/>
  <c r="AP58" i="13" s="1"/>
  <c r="BC146" i="20" l="1"/>
  <c r="BC159" i="20"/>
  <c r="D12" i="17"/>
  <c r="D30" i="17"/>
  <c r="AO98" i="17" s="1"/>
  <c r="D26" i="17"/>
  <c r="D13" i="17"/>
  <c r="AO33" i="17" s="1"/>
  <c r="D27" i="17"/>
  <c r="AO85" i="17" s="1"/>
  <c r="AO46" i="17"/>
  <c r="D29" i="17"/>
  <c r="D10" i="17"/>
  <c r="AO18" i="17"/>
  <c r="L10" i="7"/>
  <c r="D18" i="7"/>
  <c r="H35" i="7"/>
  <c r="H30" i="7"/>
  <c r="BB152" i="7" s="1"/>
  <c r="BB112" i="7"/>
  <c r="D27" i="7"/>
  <c r="L12" i="7"/>
  <c r="H18" i="7"/>
  <c r="D36" i="7"/>
  <c r="D35" i="7"/>
  <c r="AW138" i="7" s="1"/>
  <c r="L19" i="7"/>
  <c r="D29" i="7"/>
  <c r="AW73" i="7"/>
  <c r="H27" i="7"/>
  <c r="L18" i="7"/>
  <c r="BB99" i="7" s="1"/>
  <c r="D10" i="7"/>
  <c r="D32" i="7"/>
  <c r="BB125" i="7"/>
  <c r="BB138" i="7"/>
  <c r="L26" i="7"/>
  <c r="H33" i="7"/>
  <c r="AW167" i="7" s="1"/>
  <c r="D16" i="7"/>
  <c r="AW46" i="7" s="1"/>
  <c r="D9" i="7"/>
  <c r="T17" i="7"/>
  <c r="F46" i="7"/>
  <c r="BC221" i="7" s="1"/>
  <c r="T19" i="7"/>
  <c r="P53" i="7"/>
  <c r="F49" i="7"/>
  <c r="AX234" i="7" s="1"/>
  <c r="T13" i="7"/>
  <c r="AO121" i="11"/>
  <c r="D26" i="11"/>
  <c r="D33" i="11"/>
  <c r="D15" i="11"/>
  <c r="D10" i="11"/>
  <c r="AO17" i="11" s="1"/>
  <c r="AO133" i="11"/>
  <c r="H36" i="11"/>
  <c r="AT121" i="11" s="1"/>
  <c r="H32" i="11"/>
  <c r="AT107" i="11" s="1"/>
  <c r="H13" i="11"/>
  <c r="H9" i="11"/>
  <c r="AO134" i="11"/>
  <c r="H33" i="11"/>
  <c r="AT108" i="11" s="1"/>
  <c r="H26" i="11"/>
  <c r="D13" i="11"/>
  <c r="AO30" i="11" s="1"/>
  <c r="D9" i="11"/>
  <c r="AO16" i="11" s="1"/>
  <c r="AO95" i="11"/>
  <c r="H27" i="11"/>
  <c r="AT82" i="11" s="1"/>
  <c r="H29" i="11"/>
  <c r="D16" i="11"/>
  <c r="AO43" i="11" s="1"/>
  <c r="D18" i="11"/>
  <c r="D19" i="11"/>
  <c r="AO56" i="11" s="1"/>
  <c r="D12" i="11"/>
  <c r="D29" i="11"/>
  <c r="AO94" i="11" s="1"/>
  <c r="D27" i="11"/>
  <c r="AO82" i="11" s="1"/>
  <c r="AW172" i="20"/>
  <c r="BB159" i="20"/>
  <c r="BB146" i="20"/>
  <c r="AW159" i="20"/>
  <c r="AW120" i="20"/>
  <c r="AW133" i="20"/>
  <c r="BB120" i="20"/>
  <c r="BB133" i="20"/>
  <c r="AT131" i="22"/>
  <c r="AO131" i="22"/>
  <c r="AX17" i="7"/>
  <c r="AX30" i="7" s="1"/>
  <c r="AX43" i="7" s="1"/>
  <c r="AX58" i="7" s="1"/>
  <c r="AX71" i="7" s="1"/>
  <c r="BB19" i="7"/>
  <c r="T12" i="7"/>
  <c r="L9" i="2"/>
  <c r="AW83" i="2" s="1"/>
  <c r="L13" i="2"/>
  <c r="BB84" i="2" s="1"/>
  <c r="BB55" i="21"/>
  <c r="BB42" i="21"/>
  <c r="AW86" i="7"/>
  <c r="BB87" i="7"/>
  <c r="AW100" i="7"/>
  <c r="AW99" i="7"/>
  <c r="AT55" i="11"/>
  <c r="BC185" i="21"/>
  <c r="BC198" i="21"/>
  <c r="AX185" i="21"/>
  <c r="AX198" i="21"/>
  <c r="BC133" i="21"/>
  <c r="AX120" i="21"/>
  <c r="AX133" i="21"/>
  <c r="BC120" i="21"/>
  <c r="BC211" i="21"/>
  <c r="BB107" i="21"/>
  <c r="D41" i="21"/>
  <c r="AW211" i="21" s="1"/>
  <c r="BC81" i="21"/>
  <c r="BC94" i="21"/>
  <c r="AX94" i="21"/>
  <c r="AX107" i="21"/>
  <c r="AW159" i="21"/>
  <c r="AW172" i="21"/>
  <c r="BB146" i="21"/>
  <c r="BB159" i="21"/>
  <c r="AW93" i="21"/>
  <c r="AW106" i="21"/>
  <c r="BB93" i="21"/>
  <c r="AX146" i="21"/>
  <c r="BC224" i="21"/>
  <c r="H18" i="2"/>
  <c r="BB57" i="2" s="1"/>
  <c r="H12" i="2"/>
  <c r="BB31" i="2" s="1"/>
  <c r="H9" i="2"/>
  <c r="BB18" i="2" s="1"/>
  <c r="AT29" i="11"/>
  <c r="AT56" i="11"/>
  <c r="AT16" i="11"/>
  <c r="AT17" i="11"/>
  <c r="AO31" i="17"/>
  <c r="AO96" i="17" s="1"/>
  <c r="L27" i="6"/>
  <c r="L21" i="4"/>
  <c r="H22" i="9"/>
  <c r="L10" i="6"/>
  <c r="D27" i="9"/>
  <c r="H21" i="9"/>
  <c r="D38" i="4"/>
  <c r="H33" i="4"/>
  <c r="H29" i="4"/>
  <c r="L27" i="4"/>
  <c r="L16" i="4"/>
  <c r="H18" i="4"/>
  <c r="H15" i="4"/>
  <c r="H16" i="4"/>
  <c r="H9" i="4"/>
  <c r="D12" i="4"/>
  <c r="H30" i="6"/>
  <c r="L15" i="6"/>
  <c r="D10" i="6"/>
  <c r="L30" i="3"/>
  <c r="L22" i="3"/>
  <c r="BB86" i="7"/>
  <c r="BB100" i="7"/>
  <c r="AZ209" i="18"/>
  <c r="L13" i="6"/>
  <c r="H36" i="9"/>
  <c r="D26" i="9"/>
  <c r="D16" i="9"/>
  <c r="D13" i="9"/>
  <c r="H36" i="4"/>
  <c r="L32" i="4"/>
  <c r="D22" i="4"/>
  <c r="D19" i="4"/>
  <c r="L9" i="6"/>
  <c r="L33" i="3"/>
  <c r="D10" i="3"/>
  <c r="H10" i="2"/>
  <c r="BB19" i="2" s="1"/>
  <c r="T12" i="2"/>
  <c r="T26" i="2"/>
  <c r="H13" i="15"/>
  <c r="BB20" i="7"/>
  <c r="Q17" i="17"/>
  <c r="D27" i="6"/>
  <c r="BH4" i="15"/>
  <c r="BH6" i="15"/>
  <c r="L13" i="15"/>
  <c r="BI70" i="15" s="1"/>
  <c r="L21" i="15"/>
  <c r="BC17" i="7"/>
  <c r="BC43" i="7" s="1"/>
  <c r="AW87" i="7"/>
  <c r="T11" i="7"/>
  <c r="Q10" i="17"/>
  <c r="T13" i="18"/>
  <c r="T17" i="18"/>
  <c r="T26" i="18"/>
  <c r="AZ224" i="18"/>
  <c r="AO29" i="11"/>
  <c r="AT30" i="11"/>
  <c r="L36" i="4"/>
  <c r="H13" i="4"/>
  <c r="D26" i="4"/>
  <c r="L15" i="4"/>
  <c r="H35" i="9"/>
  <c r="D15" i="9"/>
  <c r="H39" i="4"/>
  <c r="D21" i="6"/>
  <c r="D15" i="6"/>
  <c r="D29" i="3"/>
  <c r="D29" i="13"/>
  <c r="AT68" i="13" s="1"/>
  <c r="BC16" i="2"/>
  <c r="BC42" i="2" s="1"/>
  <c r="T9" i="2"/>
  <c r="BD5" i="15"/>
  <c r="D9" i="15"/>
  <c r="BE7" i="15" s="1"/>
  <c r="L15" i="15"/>
  <c r="BE82" i="15" s="1"/>
  <c r="X18" i="15"/>
  <c r="L22" i="15"/>
  <c r="L26" i="15"/>
  <c r="BI203" i="15" s="1"/>
  <c r="P29" i="15"/>
  <c r="BI243" i="15" s="1"/>
  <c r="T9" i="7"/>
  <c r="AW113" i="7"/>
  <c r="D9" i="16"/>
  <c r="AO7" i="16" s="1"/>
  <c r="D12" i="16"/>
  <c r="AO20" i="16" s="1"/>
  <c r="H13" i="16"/>
  <c r="AS21" i="16" s="1"/>
  <c r="H15" i="16"/>
  <c r="AS33" i="16" s="1"/>
  <c r="Q9" i="17"/>
  <c r="AV6" i="18"/>
  <c r="AV19" i="18" s="1"/>
  <c r="AV32" i="18" s="1"/>
  <c r="AV45" i="18" s="1"/>
  <c r="AV60" i="18" s="1"/>
  <c r="D9" i="18"/>
  <c r="AW7" i="18" s="1"/>
  <c r="T12" i="18"/>
  <c r="AT42" i="11"/>
  <c r="L39" i="6"/>
  <c r="D27" i="3"/>
  <c r="D22" i="3"/>
  <c r="D16" i="3"/>
  <c r="D26" i="13"/>
  <c r="AP68" i="13" s="1"/>
  <c r="H9" i="15"/>
  <c r="L27" i="15"/>
  <c r="BI204" i="15" s="1"/>
  <c r="P35" i="15"/>
  <c r="BI256" i="15" s="1"/>
  <c r="X36" i="15"/>
  <c r="AW17" i="7"/>
  <c r="AW30" i="7" s="1"/>
  <c r="AW43" i="7" s="1"/>
  <c r="AW58" i="7" s="1"/>
  <c r="AW71" i="7" s="1"/>
  <c r="T10" i="7"/>
  <c r="AR6" i="16"/>
  <c r="H9" i="16"/>
  <c r="AS7" i="16" s="1"/>
  <c r="H12" i="16"/>
  <c r="AS20" i="16" s="1"/>
  <c r="AZ6" i="18"/>
  <c r="AZ32" i="18" s="1"/>
  <c r="T25" i="18"/>
  <c r="D36" i="3"/>
  <c r="D41" i="13"/>
  <c r="H24" i="13"/>
  <c r="AS89" i="13" s="1"/>
  <c r="D10" i="15"/>
  <c r="BE8" i="15" s="1"/>
  <c r="X13" i="15"/>
  <c r="X20" i="15"/>
  <c r="X29" i="15"/>
  <c r="BB17" i="7"/>
  <c r="BB30" i="7" s="1"/>
  <c r="H10" i="16"/>
  <c r="AS8" i="16" s="1"/>
  <c r="H19" i="16"/>
  <c r="AS47" i="16" s="1"/>
  <c r="AO32" i="17"/>
  <c r="H10" i="18"/>
  <c r="BA8" i="18" s="1"/>
  <c r="H22" i="4"/>
  <c r="BB16" i="2"/>
  <c r="BB29" i="2" s="1"/>
  <c r="L16" i="2"/>
  <c r="AW97" i="2" s="1"/>
  <c r="T20" i="2"/>
  <c r="X25" i="15"/>
  <c r="X35" i="15"/>
  <c r="Q9" i="16"/>
  <c r="Q12" i="16"/>
  <c r="Q20" i="17"/>
  <c r="AV5" i="18"/>
  <c r="AV18" i="18" s="1"/>
  <c r="AV31" i="18" s="1"/>
  <c r="AV44" i="18" s="1"/>
  <c r="AV59" i="18" s="1"/>
  <c r="T9" i="18"/>
  <c r="T20" i="18"/>
  <c r="T21" i="18"/>
  <c r="T29" i="18"/>
  <c r="AO118" i="11"/>
  <c r="AO105" i="11"/>
  <c r="AT118" i="11"/>
  <c r="AT105" i="11"/>
  <c r="AT119" i="11"/>
  <c r="AT132" i="11" s="1"/>
  <c r="AT93" i="11"/>
  <c r="AT80" i="11"/>
  <c r="AT67" i="11"/>
  <c r="AT54" i="11"/>
  <c r="AT41" i="11"/>
  <c r="AT28" i="11"/>
  <c r="AO66" i="11"/>
  <c r="AO53" i="11"/>
  <c r="AO40" i="11"/>
  <c r="AT27" i="11"/>
  <c r="AT66" i="11"/>
  <c r="AT53" i="11"/>
  <c r="AT40" i="11"/>
  <c r="AT15" i="11"/>
  <c r="AT68" i="11"/>
  <c r="AO69" i="11"/>
  <c r="AT81" i="11"/>
  <c r="AT94" i="11"/>
  <c r="AO107" i="11"/>
  <c r="AO108" i="11"/>
  <c r="AT120" i="11"/>
  <c r="AT133" i="11"/>
  <c r="AT79" i="11"/>
  <c r="AT92" i="11"/>
  <c r="AT144" i="11"/>
  <c r="AO42" i="11"/>
  <c r="AO55" i="11"/>
  <c r="AO68" i="11"/>
  <c r="AT69" i="11"/>
  <c r="AO81" i="11"/>
  <c r="AO120" i="11"/>
  <c r="AO41" i="11"/>
  <c r="AO54" i="11"/>
  <c r="AO67" i="11"/>
  <c r="AO80" i="11"/>
  <c r="AO119" i="11"/>
  <c r="AO145" i="11" s="1"/>
  <c r="AT145" i="11" s="1"/>
  <c r="AT69" i="17"/>
  <c r="AT56" i="17"/>
  <c r="AO43" i="17"/>
  <c r="AO69" i="17"/>
  <c r="AO56" i="17"/>
  <c r="AT43" i="17"/>
  <c r="AT30" i="17"/>
  <c r="AO112" i="17"/>
  <c r="AO139" i="17" s="1"/>
  <c r="D42" i="17"/>
  <c r="AW122" i="7"/>
  <c r="AW119" i="2"/>
  <c r="AW132" i="2"/>
  <c r="AW184" i="2" s="1"/>
  <c r="H18" i="18"/>
  <c r="BA46" i="18" s="1"/>
  <c r="H12" i="18"/>
  <c r="BA20" i="18" s="1"/>
  <c r="H15" i="18"/>
  <c r="BA33" i="18" s="1"/>
  <c r="L16" i="18"/>
  <c r="AW88" i="18" s="1"/>
  <c r="L26" i="18"/>
  <c r="BA170" i="18" s="1"/>
  <c r="H16" i="18"/>
  <c r="BA34" i="18" s="1"/>
  <c r="L9" i="18"/>
  <c r="AW74" i="18" s="1"/>
  <c r="L10" i="18"/>
  <c r="AW75" i="18" s="1"/>
  <c r="L12" i="18"/>
  <c r="BA74" i="18" s="1"/>
  <c r="L13" i="18"/>
  <c r="BA75" i="18" s="1"/>
  <c r="L15" i="18"/>
  <c r="AW87" i="18" s="1"/>
  <c r="L18" i="18"/>
  <c r="BA87" i="18" s="1"/>
  <c r="L19" i="18"/>
  <c r="BA88" i="18" s="1"/>
  <c r="L22" i="18"/>
  <c r="AW102" i="18" s="1"/>
  <c r="L27" i="18"/>
  <c r="BA171" i="18" s="1"/>
  <c r="D12" i="18"/>
  <c r="AW20" i="18" s="1"/>
  <c r="D41" i="18"/>
  <c r="AV210" i="18" s="1"/>
  <c r="AZ99" i="18"/>
  <c r="AV99" i="18"/>
  <c r="AV85" i="18"/>
  <c r="AZ85" i="18"/>
  <c r="AZ72" i="18"/>
  <c r="AV143" i="18"/>
  <c r="L42" i="18"/>
  <c r="AZ226" i="18" s="1"/>
  <c r="AV240" i="18" s="1"/>
  <c r="AV98" i="18"/>
  <c r="AV84" i="18"/>
  <c r="AZ84" i="18"/>
  <c r="AV142" i="18"/>
  <c r="L41" i="18"/>
  <c r="AZ225" i="18" s="1"/>
  <c r="AV239" i="18" s="1"/>
  <c r="D42" i="18"/>
  <c r="AV211" i="18" s="1"/>
  <c r="AZ100" i="18"/>
  <c r="AV100" i="18"/>
  <c r="AV86" i="18"/>
  <c r="AZ86" i="18"/>
  <c r="AZ73" i="18"/>
  <c r="AZ4" i="18"/>
  <c r="D16" i="18"/>
  <c r="AW34" i="18" s="1"/>
  <c r="AV17" i="18"/>
  <c r="D18" i="18"/>
  <c r="AW46" i="18" s="1"/>
  <c r="D19" i="18"/>
  <c r="AW47" i="18" s="1"/>
  <c r="H21" i="18"/>
  <c r="BA61" i="18" s="1"/>
  <c r="H22" i="18"/>
  <c r="BA62" i="18" s="1"/>
  <c r="L24" i="18"/>
  <c r="AZ168" i="18" s="1"/>
  <c r="H26" i="18"/>
  <c r="AW144" i="18" s="1"/>
  <c r="H27" i="18"/>
  <c r="AW145" i="18" s="1"/>
  <c r="D29" i="18"/>
  <c r="AW116" i="18" s="1"/>
  <c r="L29" i="18"/>
  <c r="AW184" i="18" s="1"/>
  <c r="D30" i="18"/>
  <c r="AW117" i="18" s="1"/>
  <c r="AZ30" i="18"/>
  <c r="AZ31" i="18"/>
  <c r="D33" i="18"/>
  <c r="BA117" i="18" s="1"/>
  <c r="L33" i="18"/>
  <c r="BA185" i="18" s="1"/>
  <c r="H35" i="18"/>
  <c r="BA158" i="18" s="1"/>
  <c r="D36" i="18"/>
  <c r="AW131" i="18" s="1"/>
  <c r="H38" i="18"/>
  <c r="AW170" i="18" s="1"/>
  <c r="D39" i="18"/>
  <c r="BA131" i="18" s="1"/>
  <c r="L39" i="18"/>
  <c r="BA199" i="18" s="1"/>
  <c r="AZ43" i="18"/>
  <c r="AZ44" i="18"/>
  <c r="AZ45" i="18"/>
  <c r="AZ58" i="18"/>
  <c r="AZ59" i="18"/>
  <c r="AZ60" i="18"/>
  <c r="AZ71" i="18"/>
  <c r="AZ113" i="18"/>
  <c r="AZ127" i="18"/>
  <c r="AZ154" i="18"/>
  <c r="AZ167" i="18"/>
  <c r="AZ169" i="18"/>
  <c r="AZ195" i="18"/>
  <c r="AZ7" i="18"/>
  <c r="D13" i="18"/>
  <c r="AW21" i="18" s="1"/>
  <c r="D15" i="18"/>
  <c r="AW33" i="18" s="1"/>
  <c r="AZ17" i="18"/>
  <c r="AZ19" i="18"/>
  <c r="AZ20" i="18"/>
  <c r="D22" i="18"/>
  <c r="AW62" i="18" s="1"/>
  <c r="L25" i="18"/>
  <c r="D27" i="18"/>
  <c r="BA102" i="18" s="1"/>
  <c r="H29" i="18"/>
  <c r="BA144" i="18" s="1"/>
  <c r="AV30" i="18"/>
  <c r="AZ33" i="18"/>
  <c r="AV43" i="18"/>
  <c r="AZ46" i="18"/>
  <c r="AV58" i="18"/>
  <c r="AZ61" i="18"/>
  <c r="AV113" i="18"/>
  <c r="AV127" i="18"/>
  <c r="AV154" i="18"/>
  <c r="AV167" i="18"/>
  <c r="AV224" i="18"/>
  <c r="H19" i="17"/>
  <c r="AT59" i="17" s="1"/>
  <c r="H16" i="7"/>
  <c r="BB46" i="7" s="1"/>
  <c r="BB32" i="7"/>
  <c r="BB61" i="7"/>
  <c r="AW19" i="7"/>
  <c r="BB179" i="7"/>
  <c r="AW112" i="7"/>
  <c r="H15" i="7"/>
  <c r="BB45" i="7" s="1"/>
  <c r="BB60" i="7"/>
  <c r="AW32" i="7"/>
  <c r="AW20" i="7"/>
  <c r="H13" i="2"/>
  <c r="BB32" i="2" s="1"/>
  <c r="H15" i="2"/>
  <c r="BB44" i="2" s="1"/>
  <c r="D10" i="2"/>
  <c r="AW19" i="2" s="1"/>
  <c r="L22" i="2"/>
  <c r="AW110" i="2" s="1"/>
  <c r="L10" i="2"/>
  <c r="AW84" i="2" s="1"/>
  <c r="D12" i="2"/>
  <c r="AW31" i="2" s="1"/>
  <c r="L12" i="2"/>
  <c r="BB83" i="2" s="1"/>
  <c r="L15" i="2"/>
  <c r="AW96" i="2" s="1"/>
  <c r="L18" i="2"/>
  <c r="BB96" i="2" s="1"/>
  <c r="L19" i="2"/>
  <c r="BB97" i="2" s="1"/>
  <c r="L26" i="2"/>
  <c r="BB174" i="2" s="1"/>
  <c r="H19" i="2"/>
  <c r="BB58" i="2" s="1"/>
  <c r="L21" i="2"/>
  <c r="AW109" i="2" s="1"/>
  <c r="H16" i="2"/>
  <c r="BB45" i="2" s="1"/>
  <c r="D9" i="2"/>
  <c r="AW18" i="2" s="1"/>
  <c r="L27" i="2"/>
  <c r="BB175" i="2" s="1"/>
  <c r="H18" i="17"/>
  <c r="AT58" i="17" s="1"/>
  <c r="AT44" i="17"/>
  <c r="AT31" i="17"/>
  <c r="AT126" i="17"/>
  <c r="AT139" i="17" s="1"/>
  <c r="AT96" i="17"/>
  <c r="AT83" i="17"/>
  <c r="AT70" i="17"/>
  <c r="AT57" i="17"/>
  <c r="AO125" i="17"/>
  <c r="AO111" i="17"/>
  <c r="AT125" i="17"/>
  <c r="AT111" i="17"/>
  <c r="AT18" i="17"/>
  <c r="AO20" i="17"/>
  <c r="AO45" i="17"/>
  <c r="H21" i="17"/>
  <c r="AT71" i="17" s="1"/>
  <c r="AO72" i="17"/>
  <c r="H26" i="17"/>
  <c r="AT84" i="17" s="1"/>
  <c r="H27" i="17"/>
  <c r="AT85" i="17" s="1"/>
  <c r="H29" i="17"/>
  <c r="AT97" i="17" s="1"/>
  <c r="AO113" i="17"/>
  <c r="AO44" i="17"/>
  <c r="AO114" i="17"/>
  <c r="H35" i="17"/>
  <c r="AT127" i="17" s="1"/>
  <c r="H38" i="17"/>
  <c r="AT140" i="17" s="1"/>
  <c r="AT82" i="17"/>
  <c r="AT95" i="17"/>
  <c r="AO58" i="17"/>
  <c r="AO59" i="17"/>
  <c r="AO71" i="17"/>
  <c r="H22" i="17"/>
  <c r="AT72" i="17" s="1"/>
  <c r="AO84" i="17"/>
  <c r="AO97" i="17"/>
  <c r="AO127" i="17"/>
  <c r="AO57" i="17"/>
  <c r="AO70" i="17"/>
  <c r="AO83" i="17"/>
  <c r="AN110" i="16"/>
  <c r="AN96" i="16"/>
  <c r="AR110" i="16"/>
  <c r="AR96" i="16"/>
  <c r="AR32" i="16"/>
  <c r="AR19" i="16"/>
  <c r="AR111" i="16"/>
  <c r="AR124" i="16" s="1"/>
  <c r="AR84" i="16"/>
  <c r="AR71" i="16"/>
  <c r="AR58" i="16"/>
  <c r="AR45" i="16"/>
  <c r="D15" i="16"/>
  <c r="AO33" i="16" s="1"/>
  <c r="D16" i="16"/>
  <c r="AO34" i="16" s="1"/>
  <c r="H21" i="16"/>
  <c r="AS59" i="16" s="1"/>
  <c r="D22" i="16"/>
  <c r="AO60" i="16" s="1"/>
  <c r="H26" i="16"/>
  <c r="AS72" i="16" s="1"/>
  <c r="H27" i="16"/>
  <c r="AS73" i="16" s="1"/>
  <c r="H29" i="16"/>
  <c r="AS85" i="16" s="1"/>
  <c r="D32" i="16"/>
  <c r="AO98" i="16" s="1"/>
  <c r="AN32" i="16"/>
  <c r="D33" i="16"/>
  <c r="AO99" i="16" s="1"/>
  <c r="H35" i="16"/>
  <c r="AS112" i="16" s="1"/>
  <c r="H38" i="16"/>
  <c r="AS125" i="16" s="1"/>
  <c r="AR70" i="16"/>
  <c r="AR83" i="16"/>
  <c r="D13" i="16"/>
  <c r="AO21" i="16" s="1"/>
  <c r="D18" i="16"/>
  <c r="AO46" i="16" s="1"/>
  <c r="D19" i="16"/>
  <c r="AO47" i="16" s="1"/>
  <c r="D21" i="16"/>
  <c r="AO59" i="16" s="1"/>
  <c r="H22" i="16"/>
  <c r="AS60" i="16" s="1"/>
  <c r="D26" i="16"/>
  <c r="AO72" i="16" s="1"/>
  <c r="D29" i="16"/>
  <c r="AO85" i="16" s="1"/>
  <c r="D35" i="16"/>
  <c r="AO112" i="16" s="1"/>
  <c r="AN45" i="16"/>
  <c r="AN58" i="16"/>
  <c r="AN71" i="16"/>
  <c r="AN111" i="16"/>
  <c r="AN137" i="16" s="1"/>
  <c r="AR137" i="16" s="1"/>
  <c r="AW219" i="7"/>
  <c r="BB110" i="7"/>
  <c r="AW110" i="7"/>
  <c r="AW97" i="7"/>
  <c r="BB97" i="7"/>
  <c r="BB84" i="7"/>
  <c r="AX149" i="7"/>
  <c r="BC232" i="7"/>
  <c r="AX245" i="7" s="1"/>
  <c r="AW109" i="7"/>
  <c r="AW96" i="7"/>
  <c r="BB96" i="7"/>
  <c r="AW149" i="7"/>
  <c r="BB232" i="7"/>
  <c r="AW245" i="7" s="1"/>
  <c r="AX219" i="7"/>
  <c r="BC110" i="7"/>
  <c r="AX110" i="7"/>
  <c r="AX97" i="7"/>
  <c r="BC97" i="7"/>
  <c r="BC84" i="7"/>
  <c r="BB16" i="7"/>
  <c r="AW29" i="7"/>
  <c r="AW60" i="7"/>
  <c r="AW61" i="7"/>
  <c r="BB73" i="7"/>
  <c r="BB74" i="7"/>
  <c r="L24" i="7"/>
  <c r="BB177" i="7" s="1"/>
  <c r="AW151" i="7"/>
  <c r="AW152" i="7"/>
  <c r="AW125" i="7"/>
  <c r="AW192" i="7"/>
  <c r="AW126" i="7"/>
  <c r="BB42" i="7"/>
  <c r="BB126" i="7"/>
  <c r="BB193" i="7"/>
  <c r="BB166" i="7"/>
  <c r="AW139" i="7"/>
  <c r="AW179" i="7"/>
  <c r="BB139" i="7"/>
  <c r="BB206" i="7"/>
  <c r="BB57" i="7"/>
  <c r="BC58" i="7"/>
  <c r="BB70" i="7"/>
  <c r="BC71" i="7"/>
  <c r="BB83" i="7"/>
  <c r="BB122" i="7"/>
  <c r="BB135" i="7"/>
  <c r="BB163" i="7"/>
  <c r="BB176" i="7"/>
  <c r="BC177" i="7"/>
  <c r="BB202" i="7"/>
  <c r="BB218" i="7"/>
  <c r="BB231" i="7"/>
  <c r="BB18" i="7"/>
  <c r="D13" i="7"/>
  <c r="AW33" i="7" s="1"/>
  <c r="AW45" i="7"/>
  <c r="BB29" i="7"/>
  <c r="BC30" i="7"/>
  <c r="BB31" i="7"/>
  <c r="AW74" i="7"/>
  <c r="L25" i="7"/>
  <c r="BB113" i="7"/>
  <c r="BB180" i="7"/>
  <c r="BB151" i="7"/>
  <c r="AW42" i="7"/>
  <c r="BB44" i="7"/>
  <c r="AW57" i="7"/>
  <c r="BB59" i="7"/>
  <c r="AW70" i="7"/>
  <c r="BB72" i="7"/>
  <c r="AW135" i="7"/>
  <c r="AW163" i="7"/>
  <c r="AW176" i="7"/>
  <c r="AW231" i="7"/>
  <c r="BD94" i="15"/>
  <c r="BD80" i="15"/>
  <c r="BH80" i="15"/>
  <c r="BH67" i="15"/>
  <c r="BD95" i="15"/>
  <c r="BD81" i="15"/>
  <c r="BH81" i="15"/>
  <c r="BH68" i="15"/>
  <c r="BH96" i="15"/>
  <c r="BH137" i="15"/>
  <c r="BD177" i="15" s="1"/>
  <c r="BE190" i="15"/>
  <c r="BI43" i="15"/>
  <c r="BE97" i="15"/>
  <c r="BI231" i="15"/>
  <c r="BE283" i="15"/>
  <c r="F50" i="15"/>
  <c r="BI284" i="15" s="1"/>
  <c r="BD293" i="15"/>
  <c r="BH293" i="15"/>
  <c r="BD55" i="15"/>
  <c r="BH41" i="15"/>
  <c r="BH55" i="15"/>
  <c r="BD41" i="15"/>
  <c r="BD122" i="15"/>
  <c r="BD109" i="15"/>
  <c r="BH122" i="15"/>
  <c r="BH109" i="15"/>
  <c r="BD56" i="15"/>
  <c r="BD42" i="15"/>
  <c r="BH56" i="15"/>
  <c r="BH42" i="15"/>
  <c r="BD123" i="15"/>
  <c r="BD110" i="15"/>
  <c r="BH123" i="15"/>
  <c r="BH110" i="15"/>
  <c r="BE204" i="15"/>
  <c r="BI58" i="15"/>
  <c r="BE44" i="15"/>
  <c r="BI178" i="15"/>
  <c r="BE203" i="15"/>
  <c r="BI57" i="15"/>
  <c r="BI230" i="15"/>
  <c r="BE96" i="15"/>
  <c r="BI283" i="15"/>
  <c r="AC35" i="15"/>
  <c r="D15" i="15"/>
  <c r="BE19" i="15" s="1"/>
  <c r="D16" i="15"/>
  <c r="BE20" i="15" s="1"/>
  <c r="BD16" i="15"/>
  <c r="BH17" i="15"/>
  <c r="BD18" i="15"/>
  <c r="D19" i="15"/>
  <c r="BI20" i="15" s="1"/>
  <c r="D21" i="15"/>
  <c r="BE31" i="15" s="1"/>
  <c r="H22" i="15"/>
  <c r="H24" i="15"/>
  <c r="L41" i="15" s="1"/>
  <c r="BD294" i="15" s="1"/>
  <c r="BH294" i="15" s="1"/>
  <c r="P24" i="15"/>
  <c r="BD241" i="15" s="1"/>
  <c r="BH241" i="15" s="1"/>
  <c r="H25" i="15"/>
  <c r="P25" i="15"/>
  <c r="BD242" i="15" s="1"/>
  <c r="BH242" i="15" s="1"/>
  <c r="D26" i="15"/>
  <c r="BI137" i="15" s="1"/>
  <c r="H27" i="15"/>
  <c r="BH28" i="15"/>
  <c r="H29" i="15"/>
  <c r="BD29" i="15"/>
  <c r="BD30" i="15"/>
  <c r="D32" i="15"/>
  <c r="BI150" i="15" s="1"/>
  <c r="H33" i="15"/>
  <c r="H35" i="15"/>
  <c r="H36" i="15"/>
  <c r="BH40" i="15"/>
  <c r="N47" i="15"/>
  <c r="BI297" i="15" s="1"/>
  <c r="BH54" i="15"/>
  <c r="BH66" i="15"/>
  <c r="BH79" i="15"/>
  <c r="BH93" i="15"/>
  <c r="BH108" i="15"/>
  <c r="BH121" i="15"/>
  <c r="BI124" i="15"/>
  <c r="BH148" i="15"/>
  <c r="BH149" i="15"/>
  <c r="BH161" i="15"/>
  <c r="BH174" i="15"/>
  <c r="BH187" i="15"/>
  <c r="BH188" i="15"/>
  <c r="BH200" i="15"/>
  <c r="BH214" i="15"/>
  <c r="BH227" i="15"/>
  <c r="BH240" i="15"/>
  <c r="BH253" i="15"/>
  <c r="BI271" i="15"/>
  <c r="BH280" i="15"/>
  <c r="BI296" i="15"/>
  <c r="D13" i="15"/>
  <c r="BI8" i="15" s="1"/>
  <c r="BH16" i="15"/>
  <c r="D18" i="15"/>
  <c r="BI19" i="15" s="1"/>
  <c r="D22" i="15"/>
  <c r="BE32" i="15" s="1"/>
  <c r="L24" i="15"/>
  <c r="L25" i="15"/>
  <c r="H26" i="15"/>
  <c r="BD28" i="15"/>
  <c r="D29" i="15"/>
  <c r="BE150" i="15" s="1"/>
  <c r="L29" i="15"/>
  <c r="BE217" i="15" s="1"/>
  <c r="D33" i="15"/>
  <c r="BI151" i="15" s="1"/>
  <c r="L33" i="15"/>
  <c r="BI218" i="15" s="1"/>
  <c r="D35" i="15"/>
  <c r="BE164" i="15" s="1"/>
  <c r="L35" i="15"/>
  <c r="BE230" i="15" s="1"/>
  <c r="BD40" i="15"/>
  <c r="BD54" i="15"/>
  <c r="BD66" i="15"/>
  <c r="BD79" i="15"/>
  <c r="BD93" i="15"/>
  <c r="BD108" i="15"/>
  <c r="BD121" i="15"/>
  <c r="BH134" i="15"/>
  <c r="BD161" i="15"/>
  <c r="BD174" i="15"/>
  <c r="BD187" i="15"/>
  <c r="BD200" i="15"/>
  <c r="BD214" i="15"/>
  <c r="BD227" i="15"/>
  <c r="BD240" i="15"/>
  <c r="BD253" i="15"/>
  <c r="AW106" i="2"/>
  <c r="AW93" i="2"/>
  <c r="BB93" i="2"/>
  <c r="AW146" i="2"/>
  <c r="L41" i="2"/>
  <c r="D42" i="2"/>
  <c r="AW211" i="2" s="1"/>
  <c r="BC107" i="2"/>
  <c r="AX107" i="2"/>
  <c r="AX94" i="2"/>
  <c r="BC94" i="2"/>
  <c r="BC81" i="2"/>
  <c r="D41" i="2"/>
  <c r="BB107" i="2"/>
  <c r="AW107" i="2"/>
  <c r="AW94" i="2"/>
  <c r="BB94" i="2"/>
  <c r="BB81" i="2"/>
  <c r="AX146" i="2"/>
  <c r="L42" i="2"/>
  <c r="BB224" i="2" s="1"/>
  <c r="AW237" i="2" s="1"/>
  <c r="BB15" i="2"/>
  <c r="D16" i="2"/>
  <c r="AW45" i="2" s="1"/>
  <c r="AW28" i="2"/>
  <c r="D18" i="2"/>
  <c r="AW57" i="2" s="1"/>
  <c r="D19" i="2"/>
  <c r="AW58" i="2" s="1"/>
  <c r="H21" i="2"/>
  <c r="BB70" i="2" s="1"/>
  <c r="H22" i="2"/>
  <c r="BB71" i="2" s="1"/>
  <c r="L24" i="2"/>
  <c r="BB172" i="2" s="1"/>
  <c r="H26" i="2"/>
  <c r="AW148" i="2" s="1"/>
  <c r="H27" i="2"/>
  <c r="AW149" i="2" s="1"/>
  <c r="D29" i="2"/>
  <c r="AW122" i="2" s="1"/>
  <c r="L29" i="2"/>
  <c r="AW187" i="2" s="1"/>
  <c r="D30" i="2"/>
  <c r="AW123" i="2" s="1"/>
  <c r="BB41" i="2"/>
  <c r="BB42" i="2"/>
  <c r="D33" i="2"/>
  <c r="BB123" i="2" s="1"/>
  <c r="L33" i="2"/>
  <c r="BB188" i="2" s="1"/>
  <c r="H35" i="2"/>
  <c r="BB161" i="2" s="1"/>
  <c r="D36" i="2"/>
  <c r="AW136" i="2" s="1"/>
  <c r="H38" i="2"/>
  <c r="AW174" i="2" s="1"/>
  <c r="D39" i="2"/>
  <c r="BB136" i="2" s="1"/>
  <c r="L39" i="2"/>
  <c r="BB201" i="2" s="1"/>
  <c r="BB54" i="2"/>
  <c r="BB55" i="2"/>
  <c r="BC55" i="2"/>
  <c r="BB67" i="2"/>
  <c r="BB68" i="2"/>
  <c r="BC68" i="2"/>
  <c r="BB80" i="2"/>
  <c r="BB119" i="2"/>
  <c r="BB132" i="2"/>
  <c r="BB145" i="2"/>
  <c r="BB158" i="2"/>
  <c r="BB171" i="2"/>
  <c r="BC172" i="2"/>
  <c r="BB184" i="2"/>
  <c r="BB197" i="2"/>
  <c r="BB210" i="2"/>
  <c r="BB223" i="2"/>
  <c r="BB17" i="2"/>
  <c r="D13" i="2"/>
  <c r="AW32" i="2" s="1"/>
  <c r="D15" i="2"/>
  <c r="AW44" i="2" s="1"/>
  <c r="BB28" i="2"/>
  <c r="BC29" i="2"/>
  <c r="BB30" i="2"/>
  <c r="D22" i="2"/>
  <c r="AW71" i="2" s="1"/>
  <c r="L25" i="2"/>
  <c r="D27" i="2"/>
  <c r="BB110" i="2" s="1"/>
  <c r="H29" i="2"/>
  <c r="BB148" i="2" s="1"/>
  <c r="AW41" i="2"/>
  <c r="BB43" i="2"/>
  <c r="AW54" i="2"/>
  <c r="BB56" i="2"/>
  <c r="AW67" i="2"/>
  <c r="BB69" i="2"/>
  <c r="AW145" i="2"/>
  <c r="AW158" i="2"/>
  <c r="AW171" i="2"/>
  <c r="AW223" i="2"/>
  <c r="AO134" i="13"/>
  <c r="AO122" i="13"/>
  <c r="AO111" i="13"/>
  <c r="AO100" i="13"/>
  <c r="AS111" i="13"/>
  <c r="AS100" i="13"/>
  <c r="AS79" i="13"/>
  <c r="AO90" i="13"/>
  <c r="AS99" i="13"/>
  <c r="AS101" i="13"/>
  <c r="AO112" i="13"/>
  <c r="AT101" i="13"/>
  <c r="AO123" i="13"/>
  <c r="AO135" i="13"/>
  <c r="AO133" i="13"/>
  <c r="AP136" i="13"/>
  <c r="AS77" i="13"/>
  <c r="AO79" i="13"/>
  <c r="AS88" i="13"/>
  <c r="AO77" i="13"/>
  <c r="AO99" i="13"/>
  <c r="AO101" i="13"/>
  <c r="AS110" i="13"/>
  <c r="AP123" i="13"/>
  <c r="AT123" i="13"/>
  <c r="D13" i="13"/>
  <c r="AT8" i="13" s="1"/>
  <c r="H13" i="13"/>
  <c r="AP44" i="13" s="1"/>
  <c r="D39" i="13"/>
  <c r="AP91" i="13" s="1"/>
  <c r="D36" i="13"/>
  <c r="AT80" i="13" s="1"/>
  <c r="H33" i="13"/>
  <c r="AT102" i="13" s="1"/>
  <c r="D30" i="13"/>
  <c r="AT69" i="13" s="1"/>
  <c r="D27" i="13"/>
  <c r="AP69" i="13" s="1"/>
  <c r="D25" i="13"/>
  <c r="D42" i="13" s="1"/>
  <c r="D21" i="13"/>
  <c r="AP31" i="13" s="1"/>
  <c r="H36" i="13"/>
  <c r="AP113" i="13" s="1"/>
  <c r="H29" i="13"/>
  <c r="AP101" i="13" s="1"/>
  <c r="H21" i="13"/>
  <c r="AT57" i="13" s="1"/>
  <c r="Q18" i="13"/>
  <c r="D15" i="13"/>
  <c r="AP19" i="13" s="1"/>
  <c r="Q9" i="13"/>
  <c r="Q21" i="13"/>
  <c r="Q20" i="13"/>
  <c r="Q19" i="13"/>
  <c r="Q12" i="13"/>
  <c r="Q11" i="13"/>
  <c r="Q10" i="13"/>
  <c r="Q17" i="13"/>
  <c r="Q13" i="13"/>
  <c r="AO42" i="13"/>
  <c r="AS68" i="13"/>
  <c r="AO68" i="13"/>
  <c r="AS42" i="13"/>
  <c r="AO56" i="13" s="1"/>
  <c r="AS56" i="13" s="1"/>
  <c r="AS30" i="13"/>
  <c r="AS5" i="13"/>
  <c r="AO17" i="13"/>
  <c r="AS17" i="13"/>
  <c r="AO29" i="13" s="1"/>
  <c r="AS67" i="13"/>
  <c r="AS41" i="13"/>
  <c r="AO55" i="13" s="1"/>
  <c r="AS55" i="13" s="1"/>
  <c r="AO41" i="13"/>
  <c r="H15" i="13"/>
  <c r="H39" i="13"/>
  <c r="AT113" i="13" s="1"/>
  <c r="H38" i="13"/>
  <c r="AT112" i="13" s="1"/>
  <c r="H35" i="13"/>
  <c r="AP112" i="13" s="1"/>
  <c r="D32" i="13"/>
  <c r="AP79" i="13" s="1"/>
  <c r="H30" i="13"/>
  <c r="AP102" i="13" s="1"/>
  <c r="H27" i="13"/>
  <c r="AT91" i="13" s="1"/>
  <c r="H26" i="13"/>
  <c r="AT90" i="13" s="1"/>
  <c r="H25" i="13"/>
  <c r="AS90" i="13" s="1"/>
  <c r="H22" i="13"/>
  <c r="AT58" i="13" s="1"/>
  <c r="D19" i="13"/>
  <c r="AT20" i="13" s="1"/>
  <c r="AO16" i="13"/>
  <c r="AO28" i="13"/>
  <c r="AS18" i="13"/>
  <c r="AT44" i="13"/>
  <c r="AO54" i="13"/>
  <c r="AS54" i="13" s="1"/>
  <c r="AS4" i="13"/>
  <c r="T20" i="7" l="1"/>
  <c r="T18" i="7"/>
  <c r="BB58" i="7"/>
  <c r="BB43" i="7"/>
  <c r="BB71" i="7"/>
  <c r="BC146" i="21"/>
  <c r="AX172" i="21"/>
  <c r="BC159" i="21"/>
  <c r="AX159" i="21"/>
  <c r="BB211" i="21"/>
  <c r="BB133" i="21"/>
  <c r="AW120" i="21"/>
  <c r="AW133" i="21"/>
  <c r="BB120" i="21"/>
  <c r="AO126" i="17"/>
  <c r="AO152" i="17" s="1"/>
  <c r="AT152" i="17" s="1"/>
  <c r="BD17" i="15"/>
  <c r="BH5" i="15"/>
  <c r="AO131" i="11"/>
  <c r="AT131" i="11"/>
  <c r="AV197" i="18"/>
  <c r="AV183" i="18"/>
  <c r="AZ197" i="18"/>
  <c r="AZ183" i="18"/>
  <c r="AV196" i="18"/>
  <c r="AV182" i="18"/>
  <c r="AZ196" i="18"/>
  <c r="AZ182" i="18"/>
  <c r="AV129" i="18"/>
  <c r="AV115" i="18"/>
  <c r="AZ129" i="18"/>
  <c r="AZ115" i="18"/>
  <c r="AV169" i="18"/>
  <c r="AV156" i="18"/>
  <c r="AZ156" i="18"/>
  <c r="AZ143" i="18"/>
  <c r="AV225" i="18"/>
  <c r="AZ210" i="18"/>
  <c r="AV181" i="18"/>
  <c r="AV141" i="18"/>
  <c r="AZ181" i="18"/>
  <c r="AZ141" i="18"/>
  <c r="AV226" i="18"/>
  <c r="AZ211" i="18"/>
  <c r="AV168" i="18"/>
  <c r="AV155" i="18"/>
  <c r="AZ155" i="18"/>
  <c r="AZ142" i="18"/>
  <c r="AV128" i="18"/>
  <c r="AV114" i="18"/>
  <c r="AZ128" i="18"/>
  <c r="AZ114" i="18"/>
  <c r="AO138" i="17"/>
  <c r="AT138" i="17"/>
  <c r="AN123" i="16"/>
  <c r="AR136" i="16"/>
  <c r="AR123" i="16"/>
  <c r="AX203" i="7"/>
  <c r="AX190" i="7"/>
  <c r="BC203" i="7"/>
  <c r="BC190" i="7"/>
  <c r="AW203" i="7"/>
  <c r="AW190" i="7"/>
  <c r="BB203" i="7"/>
  <c r="BB190" i="7"/>
  <c r="AX136" i="7"/>
  <c r="AX123" i="7"/>
  <c r="BC136" i="7"/>
  <c r="BC123" i="7"/>
  <c r="AX177" i="7"/>
  <c r="AX164" i="7"/>
  <c r="BC164" i="7"/>
  <c r="BC149" i="7"/>
  <c r="AW232" i="7"/>
  <c r="BB219" i="7"/>
  <c r="AW189" i="7"/>
  <c r="AW148" i="7"/>
  <c r="BB189" i="7"/>
  <c r="BB148" i="7"/>
  <c r="AX232" i="7"/>
  <c r="BC219" i="7"/>
  <c r="AW177" i="7"/>
  <c r="AW164" i="7"/>
  <c r="BB164" i="7"/>
  <c r="BB149" i="7"/>
  <c r="AW136" i="7"/>
  <c r="AW123" i="7"/>
  <c r="BB136" i="7"/>
  <c r="BB123" i="7"/>
  <c r="BI31" i="15"/>
  <c r="BE177" i="15"/>
  <c r="T41" i="15"/>
  <c r="BH201" i="15"/>
  <c r="BD162" i="15"/>
  <c r="BD148" i="15"/>
  <c r="BH162" i="15"/>
  <c r="BH135" i="15"/>
  <c r="BE58" i="15"/>
  <c r="BI191" i="15"/>
  <c r="BE191" i="15"/>
  <c r="BI44" i="15"/>
  <c r="BI177" i="15"/>
  <c r="BE43" i="15"/>
  <c r="BE178" i="15"/>
  <c r="BI32" i="15"/>
  <c r="BD269" i="15"/>
  <c r="BD255" i="15"/>
  <c r="BH255" i="15"/>
  <c r="BD268" i="15"/>
  <c r="BD254" i="15"/>
  <c r="BH254" i="15"/>
  <c r="BD243" i="15"/>
  <c r="BH203" i="15"/>
  <c r="BH202" i="15"/>
  <c r="T42" i="15"/>
  <c r="BD201" i="15"/>
  <c r="BD188" i="15"/>
  <c r="BD175" i="15"/>
  <c r="BH175" i="15"/>
  <c r="BD163" i="15"/>
  <c r="BD149" i="15"/>
  <c r="BH136" i="15"/>
  <c r="BH163" i="15"/>
  <c r="BI190" i="15"/>
  <c r="BE57" i="15"/>
  <c r="L42" i="15"/>
  <c r="BD295" i="15" s="1"/>
  <c r="BH295" i="15" s="1"/>
  <c r="BH189" i="15"/>
  <c r="AW198" i="2"/>
  <c r="AW185" i="2"/>
  <c r="BB198" i="2"/>
  <c r="BB185" i="2"/>
  <c r="AW133" i="2"/>
  <c r="AW120" i="2"/>
  <c r="BB133" i="2"/>
  <c r="BB120" i="2"/>
  <c r="AX133" i="2"/>
  <c r="AX120" i="2"/>
  <c r="BC133" i="2"/>
  <c r="BC120" i="2"/>
  <c r="AX198" i="2"/>
  <c r="AX185" i="2"/>
  <c r="BC198" i="2"/>
  <c r="BC185" i="2"/>
  <c r="AX172" i="2"/>
  <c r="AX159" i="2"/>
  <c r="BC159" i="2"/>
  <c r="BC146" i="2"/>
  <c r="AW224" i="2"/>
  <c r="BB211" i="2"/>
  <c r="AW172" i="2"/>
  <c r="AW159" i="2"/>
  <c r="BB159" i="2"/>
  <c r="BB146" i="2"/>
  <c r="AS40" i="13"/>
  <c r="AO40" i="13"/>
  <c r="BD229" i="15" l="1"/>
  <c r="BD216" i="15"/>
  <c r="BH229" i="15"/>
  <c r="BH216" i="15"/>
  <c r="BD202" i="15"/>
  <c r="BD189" i="15"/>
  <c r="BD176" i="15"/>
  <c r="BH176" i="15"/>
  <c r="BD228" i="15"/>
  <c r="BD215" i="15"/>
  <c r="BH228" i="15"/>
  <c r="BH215" i="15"/>
  <c r="A1" i="21"/>
  <c r="A1" i="5"/>
</calcChain>
</file>

<file path=xl/sharedStrings.xml><?xml version="1.0" encoding="utf-8"?>
<sst xmlns="http://schemas.openxmlformats.org/spreadsheetml/2006/main" count="5916" uniqueCount="430">
  <si>
    <t>Brookdale</t>
  </si>
  <si>
    <t>Valenzano Field</t>
  </si>
  <si>
    <t>Wilksbar</t>
  </si>
  <si>
    <t>brookdale</t>
  </si>
  <si>
    <t>fh 1</t>
  </si>
  <si>
    <t>hockhockson</t>
  </si>
  <si>
    <t>meadow ridge</t>
  </si>
  <si>
    <t>am</t>
  </si>
  <si>
    <t>Marloboro Renegades</t>
  </si>
  <si>
    <t>Langon Baseball 2</t>
  </si>
  <si>
    <t>Monmouth Demonds</t>
  </si>
  <si>
    <t>NYCD Knights</t>
  </si>
  <si>
    <t>Wilkes Barre</t>
  </si>
  <si>
    <t>NJ 9ers "M"</t>
  </si>
  <si>
    <t>NJ 9ers "J"</t>
  </si>
  <si>
    <t>Middletown Bulldogs</t>
  </si>
  <si>
    <t>U</t>
  </si>
  <si>
    <t>N</t>
  </si>
  <si>
    <t>H</t>
  </si>
  <si>
    <t>I</t>
  </si>
  <si>
    <t>D</t>
  </si>
  <si>
    <t>E</t>
  </si>
  <si>
    <t>1 - 4/5</t>
  </si>
  <si>
    <t>2 - 3/6</t>
  </si>
  <si>
    <t>vs</t>
  </si>
  <si>
    <t>hey hey hey</t>
  </si>
  <si>
    <t>Freehold Panthers</t>
  </si>
  <si>
    <t>Frozen Ropes - NJ</t>
  </si>
  <si>
    <t>Ocean Sting Rays</t>
  </si>
  <si>
    <t>10U</t>
  </si>
  <si>
    <t>Boro Field</t>
  </si>
  <si>
    <t>East Field</t>
  </si>
  <si>
    <t>All playoff games are as per</t>
    <phoneticPr fontId="18" type="noConversion"/>
  </si>
  <si>
    <t>coordinator's phone calls!</t>
    <phoneticPr fontId="18" type="noConversion"/>
  </si>
  <si>
    <t>This schedule may very.</t>
    <phoneticPr fontId="18" type="noConversion"/>
  </si>
  <si>
    <t>Langan Baseball 1</t>
  </si>
  <si>
    <t>Langan Baseball 2</t>
  </si>
  <si>
    <t>Matawan Huskies</t>
  </si>
  <si>
    <t>Meadow Ridge</t>
  </si>
  <si>
    <t>11U 50/70</t>
  </si>
  <si>
    <t>Library</t>
  </si>
  <si>
    <t>Sportsman</t>
  </si>
  <si>
    <t>West Long Branch</t>
  </si>
  <si>
    <t>Thorne</t>
  </si>
  <si>
    <t>CJ Hitmen</t>
  </si>
  <si>
    <t>Tinton Falls Terminators</t>
  </si>
  <si>
    <t>Langan Baseball</t>
  </si>
  <si>
    <t>2011 JERSEY  SHORE  BEACH  BLAST - July 4th Tournament</t>
  </si>
  <si>
    <t>East Hanover Longhorns</t>
  </si>
  <si>
    <t>Arlington Baseball 15s</t>
  </si>
  <si>
    <t>NJ Orioles 15s</t>
  </si>
  <si>
    <t>NJ Orioles 16s</t>
  </si>
  <si>
    <t>Monmouth Demons</t>
  </si>
  <si>
    <t>Baseball U</t>
  </si>
  <si>
    <t>JV Field</t>
  </si>
  <si>
    <t xml:space="preserve">Red Bank Regional </t>
  </si>
  <si>
    <t>CJ Hitman</t>
    <phoneticPr fontId="18" type="noConversion"/>
  </si>
  <si>
    <t>Cerbo Sun Devils</t>
    <phoneticPr fontId="18" type="noConversion"/>
  </si>
  <si>
    <t>Jersey Shore A's</t>
    <phoneticPr fontId="18" type="noConversion"/>
  </si>
  <si>
    <t>Ocean Sting Rays</t>
    <phoneticPr fontId="18" type="noConversion"/>
  </si>
  <si>
    <t>North Wall Knights</t>
    <phoneticPr fontId="18" type="noConversion"/>
  </si>
  <si>
    <t>Hit n Run Highlanders</t>
  </si>
  <si>
    <t>Wolfpack</t>
  </si>
  <si>
    <t>Marlboro Renegades</t>
  </si>
  <si>
    <t>Hanover Hurricanes</t>
  </si>
  <si>
    <t>NJ 9ers M</t>
  </si>
  <si>
    <t>NJ 9ers J</t>
  </si>
  <si>
    <t>Jersey Shore Lightning</t>
  </si>
  <si>
    <t>East Coast Blaze</t>
  </si>
  <si>
    <t>NJ 9ers</t>
  </si>
  <si>
    <t>17/18U</t>
  </si>
  <si>
    <t>Full Count Baseball</t>
  </si>
  <si>
    <t>Matrix CP</t>
  </si>
  <si>
    <t>Highlander Academy</t>
  </si>
  <si>
    <t>Rampage Baseball</t>
  </si>
  <si>
    <t>Matrix Prospects</t>
  </si>
  <si>
    <t>Red Bank Regional</t>
  </si>
  <si>
    <t>Field #1</t>
  </si>
  <si>
    <t>Monmouth Regional HS</t>
  </si>
  <si>
    <t>Red Bank Regional HS</t>
  </si>
  <si>
    <t>Winners</t>
  </si>
  <si>
    <t>Points</t>
  </si>
  <si>
    <t>Head/Head</t>
  </si>
  <si>
    <t>Runs allowed</t>
  </si>
  <si>
    <t>Bracket Winner Criteria</t>
  </si>
  <si>
    <t>Paste Special "Values" for each winner here</t>
  </si>
  <si>
    <t>x</t>
  </si>
  <si>
    <t>Bracket D</t>
  </si>
  <si>
    <t>Field 4</t>
  </si>
  <si>
    <t>Seed 8</t>
  </si>
  <si>
    <t>Seed 7</t>
  </si>
  <si>
    <t>Seed 6</t>
  </si>
  <si>
    <t>Seed 5</t>
  </si>
  <si>
    <t>Seed 4/5 Winner</t>
  </si>
  <si>
    <t>Seed 3/6 Winner</t>
  </si>
  <si>
    <t>Seed 1/8 Winner</t>
  </si>
  <si>
    <t>Seed 2/7 Winner</t>
  </si>
  <si>
    <t>South Plainfield</t>
  </si>
  <si>
    <t>Jersey Shore Beach Blast - July 4th Tournament</t>
  </si>
  <si>
    <t>Montville Mustangs</t>
  </si>
  <si>
    <t>NOTES</t>
  </si>
  <si>
    <t>Middletown Allstars</t>
  </si>
  <si>
    <t>Look at home/away equalization</t>
  </si>
  <si>
    <t>Marloboro Mustangs</t>
  </si>
  <si>
    <t>Pittsburgh Diamond Dawgs</t>
  </si>
  <si>
    <t>Jersey Shore Thunder</t>
  </si>
  <si>
    <t>Central Jersey Hitmen</t>
  </si>
  <si>
    <t>Jersey Shore Hurricanes</t>
  </si>
  <si>
    <t xml:space="preserve">Frozen Ropes </t>
  </si>
  <si>
    <t>Pittsburgh Diamond Dawgs 9s</t>
  </si>
  <si>
    <t>11U</t>
  </si>
  <si>
    <t>Midtown Allstars</t>
  </si>
  <si>
    <t>Pitt Dawgs</t>
  </si>
  <si>
    <t>CJ Hitman</t>
  </si>
  <si>
    <t>Montville</t>
  </si>
  <si>
    <t>Ropes</t>
  </si>
  <si>
    <t>Hurricanes</t>
  </si>
  <si>
    <t>Win</t>
  </si>
  <si>
    <t>Winner 4/5</t>
  </si>
  <si>
    <t>Loss</t>
  </si>
  <si>
    <t>Winner 3/6</t>
  </si>
  <si>
    <t>Round 1</t>
  </si>
  <si>
    <t>1 Bye</t>
  </si>
  <si>
    <t>2 Bye</t>
  </si>
  <si>
    <t>3-6</t>
  </si>
  <si>
    <t>4-5</t>
  </si>
  <si>
    <t>Round 2</t>
  </si>
  <si>
    <t>Varsity Field</t>
  </si>
  <si>
    <t>#1 Field</t>
  </si>
  <si>
    <t>Field</t>
  </si>
  <si>
    <t>Hockhockson</t>
  </si>
  <si>
    <t>South Field</t>
  </si>
  <si>
    <t>LOCATIONS AND MATCH-UPS</t>
  </si>
  <si>
    <t>Brackets and Records</t>
  </si>
  <si>
    <t>SATURDAY</t>
  </si>
  <si>
    <t>Score</t>
  </si>
  <si>
    <t>Team</t>
  </si>
  <si>
    <t>Wins</t>
  </si>
  <si>
    <t>Loses</t>
  </si>
  <si>
    <t>Ties</t>
  </si>
  <si>
    <t>RA</t>
  </si>
  <si>
    <t>RF</t>
  </si>
  <si>
    <t>Input Teams Here</t>
  </si>
  <si>
    <t>Monday Seeding</t>
  </si>
  <si>
    <t>Age Group</t>
  </si>
  <si>
    <t>15/16U</t>
  </si>
  <si>
    <t>Field 1</t>
  </si>
  <si>
    <t xml:space="preserve"> SUNDAY</t>
  </si>
  <si>
    <t>Winner</t>
  </si>
  <si>
    <t>seed 4</t>
  </si>
  <si>
    <t>Seed 2</t>
  </si>
  <si>
    <t>Seed 1</t>
  </si>
  <si>
    <t>JS Hurricanes</t>
  </si>
  <si>
    <t>Shrewsbury</t>
  </si>
  <si>
    <t>Manson Field</t>
  </si>
  <si>
    <t>Bracket A</t>
  </si>
  <si>
    <t>12U</t>
  </si>
  <si>
    <t>JS Thunder</t>
  </si>
  <si>
    <t>FH Diamonds</t>
  </si>
  <si>
    <t>Bracket B</t>
  </si>
  <si>
    <t>Monday Seedings</t>
  </si>
  <si>
    <t>Age group</t>
  </si>
  <si>
    <t>Little Silver</t>
  </si>
  <si>
    <t>Challenger</t>
  </si>
  <si>
    <t>Field 2</t>
  </si>
  <si>
    <t>Field 3</t>
  </si>
  <si>
    <t xml:space="preserve"> MONDAY</t>
  </si>
  <si>
    <t>Seed 4</t>
  </si>
  <si>
    <t>Seed 3</t>
  </si>
  <si>
    <t>Championship</t>
  </si>
  <si>
    <t>Game</t>
  </si>
  <si>
    <t>Yorkville Eagles</t>
  </si>
  <si>
    <t>TF Terminators</t>
  </si>
  <si>
    <t>Cerbo Sun Devils</t>
  </si>
  <si>
    <t>Frozen Ropes NY</t>
  </si>
  <si>
    <t>2011 JERSEY  SHORE  BEACH  BLAST - Memorial Day Tournament</t>
  </si>
  <si>
    <t>Bracket C</t>
  </si>
  <si>
    <t>seed 5</t>
  </si>
  <si>
    <t>seed 6</t>
  </si>
  <si>
    <t>seed 3</t>
  </si>
  <si>
    <t>winner seed 4/5 game</t>
  </si>
  <si>
    <t>winner seed 3/6 game</t>
  </si>
  <si>
    <t>seed 1</t>
  </si>
  <si>
    <t>seed 2</t>
  </si>
  <si>
    <t>13U</t>
  </si>
  <si>
    <t>Frozen Ropes</t>
  </si>
  <si>
    <t>Fair Haven</t>
  </si>
  <si>
    <t>JS Raiders</t>
  </si>
  <si>
    <t>NJ Marlins</t>
  </si>
  <si>
    <t>CK's Cardinals</t>
  </si>
  <si>
    <t xml:space="preserve">Matrix Prospect </t>
    <phoneticPr fontId="18" type="noConversion"/>
  </si>
  <si>
    <t>Matrix CP</t>
    <phoneticPr fontId="18" type="noConversion"/>
  </si>
  <si>
    <t xml:space="preserve">Frozen Ropes </t>
    <phoneticPr fontId="18" type="noConversion"/>
  </si>
  <si>
    <t xml:space="preserve">Highlander Academy </t>
    <phoneticPr fontId="18" type="noConversion"/>
  </si>
  <si>
    <t>/</t>
    <phoneticPr fontId="18" type="noConversion"/>
  </si>
  <si>
    <t xml:space="preserve">matawan huskies </t>
    <phoneticPr fontId="18" type="noConversion"/>
  </si>
  <si>
    <t>langon baseball 2</t>
    <phoneticPr fontId="18" type="noConversion"/>
  </si>
  <si>
    <t>/</t>
    <phoneticPr fontId="18" type="noConversion"/>
  </si>
  <si>
    <t>baseball u</t>
    <phoneticPr fontId="18" type="noConversion"/>
  </si>
  <si>
    <t>orioles 16</t>
    <phoneticPr fontId="18" type="noConversion"/>
  </si>
  <si>
    <t xml:space="preserve">east coast blaze </t>
    <phoneticPr fontId="18" type="noConversion"/>
  </si>
  <si>
    <t xml:space="preserve">hanover hurricanes </t>
    <phoneticPr fontId="18" type="noConversion"/>
  </si>
  <si>
    <t xml:space="preserve">old bridge yankes </t>
    <phoneticPr fontId="18" type="noConversion"/>
  </si>
  <si>
    <t>orioles 15</t>
    <phoneticPr fontId="18" type="noConversion"/>
  </si>
  <si>
    <t>Manalapan Braves</t>
    <phoneticPr fontId="18" type="noConversion"/>
  </si>
  <si>
    <t>Jersey Brawlers</t>
    <phoneticPr fontId="18" type="noConversion"/>
  </si>
  <si>
    <t>South Wall Sea Dogs</t>
    <phoneticPr fontId="18" type="noConversion"/>
  </si>
  <si>
    <t>South Plainfield</t>
    <phoneticPr fontId="18" type="noConversion"/>
  </si>
  <si>
    <t>North Haledon Reds</t>
    <phoneticPr fontId="18" type="noConversion"/>
  </si>
  <si>
    <t>Old Bridge Yankees</t>
    <phoneticPr fontId="18" type="noConversion"/>
  </si>
  <si>
    <t>Matawan Huskies</t>
    <phoneticPr fontId="18" type="noConversion"/>
  </si>
  <si>
    <t>Farrah Buiders</t>
    <phoneticPr fontId="18" type="noConversion"/>
  </si>
  <si>
    <t>NJ Orioles 15s</t>
    <phoneticPr fontId="18" type="noConversion"/>
  </si>
  <si>
    <t>Langan Baseball 2</t>
    <phoneticPr fontId="18" type="noConversion"/>
  </si>
  <si>
    <t>Doylestown Tigers</t>
  </si>
  <si>
    <t>Freehold Bombers</t>
  </si>
  <si>
    <t>Jersey Shore A's</t>
  </si>
  <si>
    <t>Middletown Mavericks</t>
  </si>
  <si>
    <t>Pt. Pleasant Patriots</t>
  </si>
  <si>
    <t>NJ Hitman Baseball</t>
  </si>
  <si>
    <t xml:space="preserve">Meadow Ridge </t>
  </si>
  <si>
    <t>West Field</t>
  </si>
  <si>
    <t>WLB Hawks</t>
  </si>
  <si>
    <t>Shore Spartans</t>
  </si>
  <si>
    <t>Fair Haven Diamonds</t>
  </si>
  <si>
    <t>Manalapan Braves</t>
  </si>
  <si>
    <t>Jersey Brawlers</t>
  </si>
  <si>
    <t>South Wall Sea Dogs</t>
  </si>
  <si>
    <t>North Wall Knights</t>
  </si>
  <si>
    <t>North Haledon Reds</t>
  </si>
  <si>
    <t>Lincroft Panthers</t>
  </si>
  <si>
    <t>NJ Orioles 16</t>
  </si>
  <si>
    <t>JS Lightning</t>
  </si>
  <si>
    <t>Farrah Builders</t>
  </si>
  <si>
    <t>Union Beach Strikers</t>
  </si>
  <si>
    <t>Jersey Shore Eagles</t>
  </si>
  <si>
    <t>Old Bridge Yankees</t>
  </si>
  <si>
    <t>Cadets BBC</t>
  </si>
  <si>
    <t>Saturday</t>
  </si>
  <si>
    <t>Sunday</t>
  </si>
  <si>
    <t>Nj Orioles 15s</t>
  </si>
  <si>
    <t>Nj Marlins</t>
  </si>
  <si>
    <t>Two River Tides</t>
  </si>
  <si>
    <t>Score Cards</t>
  </si>
  <si>
    <t>Accurate score must  be completed, and the card signed</t>
  </si>
  <si>
    <t>and returned to Tournament HQ.</t>
  </si>
  <si>
    <t>Umpires:</t>
  </si>
  <si>
    <t>Visiting Coach:</t>
  </si>
  <si>
    <t xml:space="preserve">Home Coach: </t>
  </si>
  <si>
    <t>U15/16</t>
  </si>
  <si>
    <t>Championship Game</t>
  </si>
  <si>
    <t>U17/18</t>
  </si>
  <si>
    <t>South</t>
  </si>
  <si>
    <t>West</t>
  </si>
  <si>
    <t>2012 JERSEY  SHORE  BEACH  BLAST - Memorial Day Tournament</t>
  </si>
  <si>
    <t>13U/Seed 1 vs winner of 5v4</t>
  </si>
  <si>
    <t>13U/Seed5vsSeed4</t>
  </si>
  <si>
    <t>13U CHAMPIONSHIP GAME</t>
  </si>
  <si>
    <t>13U/Seed 6 vs Seed 3</t>
  </si>
  <si>
    <t>13U/winner 6v3 vs. Seed 2</t>
  </si>
  <si>
    <t>Middletown Warriors</t>
  </si>
  <si>
    <t>NJ Nationals Blue</t>
  </si>
  <si>
    <t>Ocean Stingrays</t>
  </si>
  <si>
    <t>CN Cougars</t>
  </si>
  <si>
    <t>Langan Blue Devils</t>
  </si>
  <si>
    <t>Wall Sea Warriors</t>
  </si>
  <si>
    <t>Brick American Bulldogs</t>
  </si>
  <si>
    <t>Howell Storm</t>
  </si>
  <si>
    <t>NJ Nationals Red</t>
  </si>
  <si>
    <t>Middletown Maddogs</t>
  </si>
  <si>
    <t>#2</t>
  </si>
  <si>
    <t>Sickles</t>
  </si>
  <si>
    <t>Oceanport</t>
  </si>
  <si>
    <t>Blackberry</t>
  </si>
  <si>
    <t xml:space="preserve">Fair Haven </t>
  </si>
  <si>
    <t>East</t>
  </si>
  <si>
    <t xml:space="preserve"> </t>
  </si>
  <si>
    <t>Monday</t>
  </si>
  <si>
    <t>12U/Seed5vsSeed4</t>
  </si>
  <si>
    <t>12U/Seed 1 vs winner of 5v4</t>
  </si>
  <si>
    <t>12U/Seed 6 vs Seed 3</t>
  </si>
  <si>
    <t>12U CHAMPIONSHIP GAME</t>
  </si>
  <si>
    <t>12U/winner 6v3 vs. Seed 2</t>
  </si>
  <si>
    <t>Playoff</t>
  </si>
  <si>
    <t>Field #2</t>
  </si>
  <si>
    <t>Lincroft Panters</t>
  </si>
  <si>
    <t>Frozen Ropes - TF</t>
  </si>
  <si>
    <t>Youth Center</t>
  </si>
  <si>
    <t>Lincroft Panters East</t>
  </si>
  <si>
    <t>Lincroft Panthers West</t>
  </si>
  <si>
    <t>JS Rays</t>
  </si>
  <si>
    <t>NJ Hitman</t>
  </si>
  <si>
    <t>Big Red Machine</t>
  </si>
  <si>
    <t>Final Seedings</t>
  </si>
  <si>
    <t>winner seed 2/3 game</t>
  </si>
  <si>
    <t>Winner seed 1/4 game</t>
  </si>
  <si>
    <t>Freehold Spartans</t>
  </si>
  <si>
    <t xml:space="preserve"> seed 2/3 Winner</t>
  </si>
  <si>
    <t>Jersey Intensity</t>
  </si>
  <si>
    <t>Jersey Insentenity</t>
  </si>
  <si>
    <t>Time</t>
  </si>
  <si>
    <t>School</t>
  </si>
  <si>
    <t>seed 8</t>
  </si>
  <si>
    <t>seed 7</t>
  </si>
  <si>
    <t>seed 4/5 winner</t>
  </si>
  <si>
    <t>Seed 1/8 winner</t>
  </si>
  <si>
    <t>seed 3/6 winner</t>
  </si>
  <si>
    <t>seed 2/7 winner</t>
  </si>
  <si>
    <t xml:space="preserve">1 Lincroft Panthers </t>
  </si>
  <si>
    <t>2 Howell Heat II (no Saturday afternoon games)</t>
  </si>
  <si>
    <t>3 Jersey Crew</t>
  </si>
  <si>
    <t>4 RCBC white</t>
  </si>
  <si>
    <t>5 Cerbo Sun Devils  (also coaches 14U team)</t>
  </si>
  <si>
    <t>6 Pride 9 Naturals</t>
  </si>
  <si>
    <t>7 JS Hurricanes</t>
  </si>
  <si>
    <t>8 Middletown Bulldogs</t>
  </si>
  <si>
    <t>9 JS Thunder</t>
  </si>
  <si>
    <t>Howell Heat II</t>
  </si>
  <si>
    <t>Jersey Crew</t>
  </si>
  <si>
    <t>RCBC White</t>
  </si>
  <si>
    <t>Pride 9 Naturals</t>
  </si>
  <si>
    <t>Middletown Bullogs</t>
  </si>
  <si>
    <t>10 Lincroft Panthers blue (helps coach 12U team)</t>
  </si>
  <si>
    <t>11 Colts Neck Stampede</t>
  </si>
  <si>
    <t>12 Langan Baseball</t>
  </si>
  <si>
    <t>13 Jersey Strong</t>
  </si>
  <si>
    <t>14 Lincroft Knights</t>
  </si>
  <si>
    <t>15 Howell Hitmen</t>
  </si>
  <si>
    <t>16 Frozen Ropes</t>
  </si>
  <si>
    <t>17 Jersey Shore A’s</t>
  </si>
  <si>
    <t>18 Monmouth County Colts</t>
  </si>
  <si>
    <t>Lincroft Panthers Blue</t>
  </si>
  <si>
    <t>Colts Neck Stampede</t>
  </si>
  <si>
    <t>Jersey Strong</t>
  </si>
  <si>
    <t>Lincroft Knight</t>
  </si>
  <si>
    <t>Howell Hitman</t>
  </si>
  <si>
    <t>Monmouth County Colts</t>
  </si>
  <si>
    <t>Seed 2 vs Seed 3</t>
  </si>
  <si>
    <t>Seed 4 vs Seed 1</t>
  </si>
  <si>
    <t>Seed 4 vs seed 1</t>
  </si>
  <si>
    <t>Seed 3 vs. seed 2</t>
  </si>
  <si>
    <t>Seed 8 vs Seed 1</t>
  </si>
  <si>
    <t>Seed 4/5 vs seed 1/8</t>
  </si>
  <si>
    <t>seed 7 vs seed 2</t>
  </si>
  <si>
    <t>seed 3/6 vs seed 7/2</t>
  </si>
  <si>
    <t>seed 6 vs seed 3</t>
  </si>
  <si>
    <t>seed 5 vs seed 4</t>
  </si>
  <si>
    <t>2013 JERSEY  SHORE  BEACH  BLAST - Memorial Day Tournament</t>
  </si>
  <si>
    <t>Frozen Ropes Blue Storm</t>
  </si>
  <si>
    <t>NJ Jays</t>
  </si>
  <si>
    <t>Friday</t>
  </si>
  <si>
    <t>Steel City Spartans</t>
  </si>
  <si>
    <t>Monmouth County Dodgers</t>
  </si>
  <si>
    <t xml:space="preserve">Little Silver </t>
  </si>
  <si>
    <t xml:space="preserve">Sunday </t>
  </si>
  <si>
    <t>SI Cadets</t>
  </si>
  <si>
    <t>Langan Baseball American</t>
  </si>
  <si>
    <t>Langan Baseball National</t>
  </si>
  <si>
    <t>Matrix Baseball</t>
  </si>
  <si>
    <t>NJ Edge - Elite</t>
  </si>
  <si>
    <t>Sickles Field</t>
  </si>
  <si>
    <t xml:space="preserve">Friday </t>
  </si>
  <si>
    <t>Wall Force</t>
  </si>
  <si>
    <t>Central Jersey Stampede</t>
  </si>
  <si>
    <t>Liitle Silver</t>
  </si>
  <si>
    <t>14U</t>
  </si>
  <si>
    <t>Jersey Stealth</t>
  </si>
  <si>
    <t>South Brunswick Vikings</t>
  </si>
  <si>
    <t>Jersey Gators</t>
  </si>
  <si>
    <t>Jersey Mudcats</t>
  </si>
  <si>
    <t>Blackberry Field</t>
  </si>
  <si>
    <t>Clarkstown Stars</t>
  </si>
  <si>
    <t>2013 JERSEY  SHORE  BEACH  BLAST - July 4th Tournament</t>
  </si>
  <si>
    <t>Dates</t>
  </si>
  <si>
    <t xml:space="preserve"> Title</t>
  </si>
  <si>
    <t>2014 JERSEY  SHORE  BEACH  BLAST - Memorial Day Tournament</t>
  </si>
  <si>
    <t>Field #4</t>
  </si>
  <si>
    <t>Softball Field</t>
  </si>
  <si>
    <t>Howell Fury</t>
  </si>
  <si>
    <t>Intensity Baseball black</t>
  </si>
  <si>
    <t>Intensity Baseball blue</t>
  </si>
  <si>
    <t>Wall Surge</t>
  </si>
  <si>
    <t>FH Baseball</t>
  </si>
  <si>
    <t>Marlboro Pirates</t>
  </si>
  <si>
    <t>Jersey Shore Canes</t>
  </si>
  <si>
    <t>JC Diamond Dawgs</t>
  </si>
  <si>
    <t>School Field</t>
  </si>
  <si>
    <t>Monmouth Militia</t>
  </si>
  <si>
    <t>Shore Breakers</t>
  </si>
  <si>
    <t>Wall Sea Dogs</t>
  </si>
  <si>
    <t>Lincroft Panthers east</t>
  </si>
  <si>
    <t>Jersey Shore Hawks</t>
  </si>
  <si>
    <t>Long Branch</t>
  </si>
  <si>
    <t>Notes</t>
  </si>
  <si>
    <t>update 11 Scores</t>
  </si>
  <si>
    <t>Update 10U Scores</t>
  </si>
  <si>
    <t>update 13U scores</t>
  </si>
  <si>
    <t>done</t>
  </si>
  <si>
    <t>Seed 3 vs seed 2</t>
  </si>
  <si>
    <t>Libraby Field</t>
  </si>
  <si>
    <t>S. Brunswick Vikings</t>
  </si>
  <si>
    <t>Hazlet Hawks</t>
  </si>
  <si>
    <t>2014 JERSEY  SHORE  BEACH  BLAST - July 4th Tournament</t>
  </si>
  <si>
    <t>J.S. Thunder</t>
  </si>
  <si>
    <t>Lincroft</t>
  </si>
  <si>
    <t>L. Sluggers</t>
  </si>
  <si>
    <t>N.J. Marlins</t>
  </si>
  <si>
    <t>N.J. Jays</t>
  </si>
  <si>
    <t>N.J. Shamrocks</t>
  </si>
  <si>
    <t>Langan</t>
  </si>
  <si>
    <t>Jersey Shore Prospects orange</t>
  </si>
  <si>
    <t>Jersey Shore Prospects blue</t>
  </si>
  <si>
    <t>Arlington Baseball</t>
  </si>
  <si>
    <t>Jersey Shore Prospects</t>
  </si>
  <si>
    <t>Varisty Field</t>
  </si>
  <si>
    <t>Matrix</t>
  </si>
  <si>
    <t xml:space="preserve">N.J. Jays </t>
  </si>
  <si>
    <t>N.J. Jays White</t>
  </si>
  <si>
    <t>Baseball U CT.</t>
  </si>
  <si>
    <t>National Baseball</t>
  </si>
  <si>
    <t>Farrah Bldrs.</t>
  </si>
  <si>
    <t>N.J. Marlins "Red"</t>
  </si>
  <si>
    <t>N.J. Marlins "Blue"</t>
  </si>
  <si>
    <t>N.J. Hitmen</t>
  </si>
  <si>
    <t>LS/FH/Rumson team*</t>
  </si>
  <si>
    <t>Two Rivers</t>
  </si>
  <si>
    <t>1 versus 2</t>
  </si>
  <si>
    <t>Champioship Game</t>
  </si>
  <si>
    <t>1 verus 2</t>
  </si>
  <si>
    <t>Champoiosnship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</si>
</sst>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3" borderId="0" xfId="0" applyFill="1" applyBorder="1"/>
    <xf numFmtId="20" fontId="6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6" fillId="3" borderId="13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0" fontId="6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4" borderId="15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17" xfId="0" applyFill="1" applyBorder="1"/>
    <xf numFmtId="0" fontId="8" fillId="0" borderId="18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6" fillId="3" borderId="0" xfId="0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0" fillId="0" borderId="26" xfId="0" applyBorder="1"/>
    <xf numFmtId="0" fontId="11" fillId="0" borderId="18" xfId="0" applyFont="1" applyBorder="1" applyAlignment="1">
      <alignment horizontal="center"/>
    </xf>
    <xf numFmtId="0" fontId="0" fillId="0" borderId="27" xfId="0" applyBorder="1"/>
    <xf numFmtId="0" fontId="0" fillId="0" borderId="25" xfId="0" applyBorder="1" applyAlignment="1">
      <alignment horizontal="center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/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5" borderId="13" xfId="0" applyFont="1" applyFill="1" applyBorder="1" applyAlignment="1">
      <alignment horizontal="right"/>
    </xf>
    <xf numFmtId="0" fontId="0" fillId="5" borderId="0" xfId="0" applyFill="1" applyBorder="1"/>
    <xf numFmtId="0" fontId="8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left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Border="1"/>
    <xf numFmtId="0" fontId="8" fillId="3" borderId="0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/>
    <xf numFmtId="0" fontId="14" fillId="3" borderId="29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/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17" xfId="0" applyFont="1" applyFill="1" applyBorder="1"/>
    <xf numFmtId="0" fontId="15" fillId="4" borderId="33" xfId="0" applyFont="1" applyFill="1" applyBorder="1"/>
    <xf numFmtId="0" fontId="16" fillId="4" borderId="34" xfId="0" applyFont="1" applyFill="1" applyBorder="1"/>
    <xf numFmtId="0" fontId="15" fillId="4" borderId="13" xfId="0" applyFont="1" applyFill="1" applyBorder="1"/>
    <xf numFmtId="0" fontId="15" fillId="4" borderId="8" xfId="0" applyFont="1" applyFill="1" applyBorder="1"/>
    <xf numFmtId="0" fontId="15" fillId="4" borderId="14" xfId="0" applyFont="1" applyFill="1" applyBorder="1"/>
    <xf numFmtId="0" fontId="15" fillId="4" borderId="15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26" xfId="0" applyFill="1" applyBorder="1"/>
    <xf numFmtId="0" fontId="8" fillId="0" borderId="0" xfId="0" applyFont="1"/>
    <xf numFmtId="0" fontId="5" fillId="0" borderId="38" xfId="0" applyFont="1" applyBorder="1" applyAlignment="1">
      <alignment horizontal="center"/>
    </xf>
    <xf numFmtId="0" fontId="0" fillId="2" borderId="13" xfId="0" applyFill="1" applyBorder="1"/>
    <xf numFmtId="0" fontId="0" fillId="2" borderId="8" xfId="0" applyFill="1" applyBorder="1"/>
    <xf numFmtId="0" fontId="0" fillId="4" borderId="4" xfId="0" applyFill="1" applyBorder="1"/>
    <xf numFmtId="0" fontId="8" fillId="4" borderId="17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7" xfId="0" applyFill="1" applyBorder="1"/>
    <xf numFmtId="0" fontId="22" fillId="0" borderId="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0" xfId="0" applyFont="1" applyBorder="1"/>
    <xf numFmtId="0" fontId="7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8" xfId="0" applyBorder="1"/>
    <xf numFmtId="0" fontId="0" fillId="0" borderId="32" xfId="0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5" xfId="0" applyFont="1" applyFill="1" applyBorder="1"/>
    <xf numFmtId="0" fontId="22" fillId="6" borderId="4" xfId="0" applyFont="1" applyFill="1" applyBorder="1" applyAlignment="1">
      <alignment horizontal="center"/>
    </xf>
    <xf numFmtId="0" fontId="22" fillId="6" borderId="17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0" fillId="6" borderId="4" xfId="0" applyFill="1" applyBorder="1"/>
    <xf numFmtId="0" fontId="8" fillId="6" borderId="17" xfId="0" applyFont="1" applyFill="1" applyBorder="1"/>
    <xf numFmtId="0" fontId="5" fillId="5" borderId="8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5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6" fillId="0" borderId="3" xfId="0" applyFont="1" applyBorder="1" applyAlignment="1">
      <alignment horizontal="center"/>
    </xf>
    <xf numFmtId="16" fontId="8" fillId="0" borderId="6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5" xfId="0" applyFont="1" applyBorder="1" applyAlignment="1"/>
    <xf numFmtId="0" fontId="0" fillId="0" borderId="45" xfId="0" applyBorder="1" applyAlignment="1"/>
    <xf numFmtId="0" fontId="0" fillId="0" borderId="16" xfId="0" applyBorder="1" applyAlignment="1"/>
    <xf numFmtId="0" fontId="0" fillId="0" borderId="1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0" xfId="0" applyFill="1" applyBorder="1" applyAlignment="1"/>
    <xf numFmtId="0" fontId="6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" fontId="5" fillId="0" borderId="21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13" fillId="3" borderId="29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5" fillId="7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/>
    <xf numFmtId="0" fontId="5" fillId="0" borderId="29" xfId="0" applyFont="1" applyBorder="1" applyAlignment="1">
      <alignment horizontal="center"/>
    </xf>
    <xf numFmtId="20" fontId="0" fillId="0" borderId="0" xfId="0" applyNumberFormat="1"/>
    <xf numFmtId="0" fontId="0" fillId="0" borderId="2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16" fontId="0" fillId="0" borderId="48" xfId="0" applyNumberFormat="1" applyBorder="1"/>
    <xf numFmtId="0" fontId="7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0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16" fontId="8" fillId="0" borderId="0" xfId="0" quotePrefix="1" applyNumberFormat="1" applyFont="1"/>
    <xf numFmtId="0" fontId="8" fillId="0" borderId="0" xfId="0" quotePrefix="1" applyFont="1"/>
    <xf numFmtId="14" fontId="8" fillId="0" borderId="0" xfId="0" quotePrefix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8" fillId="4" borderId="26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0" fontId="0" fillId="4" borderId="8" xfId="0" applyFill="1" applyBorder="1"/>
    <xf numFmtId="0" fontId="23" fillId="4" borderId="2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0" fillId="4" borderId="26" xfId="0" applyFill="1" applyBorder="1"/>
    <xf numFmtId="16" fontId="0" fillId="0" borderId="6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0" fontId="5" fillId="0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1" xfId="0" applyFont="1" applyBorder="1" applyAlignment="1">
      <alignment horizontal="left"/>
    </xf>
    <xf numFmtId="0" fontId="0" fillId="0" borderId="51" xfId="0" applyBorder="1"/>
    <xf numFmtId="0" fontId="8" fillId="0" borderId="51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1" xfId="0" applyFill="1" applyBorder="1"/>
    <xf numFmtId="0" fontId="0" fillId="0" borderId="30" xfId="0" applyBorder="1"/>
    <xf numFmtId="0" fontId="0" fillId="0" borderId="30" xfId="0" applyFill="1" applyBorder="1"/>
    <xf numFmtId="0" fontId="0" fillId="0" borderId="0" xfId="0" applyFont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7" borderId="0" xfId="0" applyFill="1"/>
    <xf numFmtId="0" fontId="0" fillId="7" borderId="0" xfId="0" applyFill="1" applyBorder="1"/>
    <xf numFmtId="0" fontId="8" fillId="7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8" fillId="7" borderId="0" xfId="0" applyFont="1" applyFill="1"/>
    <xf numFmtId="0" fontId="5" fillId="0" borderId="0" xfId="0" applyFont="1" applyFill="1" applyBorder="1" applyAlignment="1">
      <alignment horizontal="left"/>
    </xf>
    <xf numFmtId="0" fontId="25" fillId="8" borderId="52" xfId="0" applyFont="1" applyFill="1" applyBorder="1" applyAlignment="1"/>
    <xf numFmtId="0" fontId="25" fillId="8" borderId="50" xfId="0" applyFont="1" applyFill="1" applyBorder="1" applyAlignment="1">
      <alignment horizontal="left"/>
    </xf>
    <xf numFmtId="0" fontId="25" fillId="8" borderId="51" xfId="0" applyFont="1" applyFill="1" applyBorder="1" applyAlignment="1"/>
    <xf numFmtId="0" fontId="26" fillId="0" borderId="0" xfId="0" applyFont="1"/>
    <xf numFmtId="0" fontId="27" fillId="0" borderId="0" xfId="0" applyFont="1"/>
    <xf numFmtId="164" fontId="26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left"/>
    </xf>
    <xf numFmtId="0" fontId="27" fillId="0" borderId="38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38" xfId="0" applyFont="1" applyBorder="1"/>
    <xf numFmtId="0" fontId="27" fillId="0" borderId="0" xfId="0" applyFont="1" applyBorder="1"/>
    <xf numFmtId="0" fontId="27" fillId="0" borderId="46" xfId="0" applyFont="1" applyBorder="1"/>
    <xf numFmtId="0" fontId="27" fillId="2" borderId="46" xfId="0" applyFont="1" applyFill="1" applyBorder="1"/>
    <xf numFmtId="0" fontId="27" fillId="2" borderId="0" xfId="0" applyFont="1" applyFill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4" fontId="27" fillId="0" borderId="0" xfId="0" applyNumberFormat="1" applyFont="1"/>
    <xf numFmtId="164" fontId="26" fillId="0" borderId="0" xfId="0" applyNumberFormat="1" applyFont="1"/>
    <xf numFmtId="20" fontId="27" fillId="0" borderId="0" xfId="0" applyNumberFormat="1" applyFont="1"/>
    <xf numFmtId="0" fontId="0" fillId="0" borderId="46" xfId="0" applyBorder="1"/>
    <xf numFmtId="0" fontId="27" fillId="0" borderId="0" xfId="0" applyFont="1" applyAlignment="1"/>
    <xf numFmtId="0" fontId="28" fillId="0" borderId="0" xfId="0" applyFont="1"/>
    <xf numFmtId="0" fontId="27" fillId="0" borderId="3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29" fillId="0" borderId="38" xfId="0" applyFont="1" applyBorder="1"/>
    <xf numFmtId="0" fontId="26" fillId="0" borderId="0" xfId="0" applyFont="1" applyBorder="1"/>
    <xf numFmtId="164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20" fontId="26" fillId="0" borderId="0" xfId="0" applyNumberFormat="1" applyFont="1" applyBorder="1" applyAlignment="1">
      <alignment horizontal="left"/>
    </xf>
    <xf numFmtId="0" fontId="27" fillId="0" borderId="0" xfId="0" applyFont="1" applyFill="1"/>
    <xf numFmtId="0" fontId="27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29" xfId="0" applyFont="1" applyFill="1" applyBorder="1" applyAlignment="1">
      <alignment horizontal="center"/>
    </xf>
    <xf numFmtId="0" fontId="31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28" fillId="0" borderId="1" xfId="0" applyFont="1" applyBorder="1"/>
    <xf numFmtId="0" fontId="27" fillId="0" borderId="1" xfId="0" applyFont="1" applyBorder="1"/>
    <xf numFmtId="0" fontId="0" fillId="0" borderId="13" xfId="0" applyBorder="1"/>
    <xf numFmtId="0" fontId="0" fillId="0" borderId="4" xfId="0" applyBorder="1"/>
    <xf numFmtId="0" fontId="27" fillId="0" borderId="5" xfId="0" applyFont="1" applyBorder="1"/>
    <xf numFmtId="0" fontId="27" fillId="2" borderId="5" xfId="0" applyFont="1" applyFill="1" applyBorder="1"/>
    <xf numFmtId="0" fontId="0" fillId="0" borderId="17" xfId="0" applyBorder="1"/>
    <xf numFmtId="0" fontId="27" fillId="0" borderId="26" xfId="0" applyFont="1" applyBorder="1"/>
    <xf numFmtId="0" fontId="27" fillId="0" borderId="8" xfId="0" applyFont="1" applyBorder="1"/>
    <xf numFmtId="0" fontId="0" fillId="0" borderId="55" xfId="0" applyBorder="1"/>
    <xf numFmtId="0" fontId="27" fillId="0" borderId="15" xfId="0" applyFont="1" applyBorder="1"/>
    <xf numFmtId="0" fontId="27" fillId="0" borderId="55" xfId="0" applyFont="1" applyBorder="1"/>
    <xf numFmtId="0" fontId="27" fillId="0" borderId="17" xfId="0" applyFont="1" applyBorder="1"/>
    <xf numFmtId="0" fontId="27" fillId="0" borderId="8" xfId="0" applyFont="1" applyBorder="1" applyAlignment="1">
      <alignment horizontal="center"/>
    </xf>
    <xf numFmtId="0" fontId="27" fillId="2" borderId="8" xfId="0" applyFont="1" applyFill="1" applyBorder="1"/>
    <xf numFmtId="0" fontId="27" fillId="2" borderId="17" xfId="0" applyFont="1" applyFill="1" applyBorder="1"/>
    <xf numFmtId="0" fontId="0" fillId="7" borderId="26" xfId="0" applyFill="1" applyBorder="1"/>
    <xf numFmtId="0" fontId="0" fillId="7" borderId="8" xfId="0" applyFill="1" applyBorder="1"/>
    <xf numFmtId="0" fontId="8" fillId="7" borderId="8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64" fontId="26" fillId="0" borderId="0" xfId="0" applyNumberFormat="1" applyFont="1" applyBorder="1"/>
    <xf numFmtId="0" fontId="27" fillId="0" borderId="0" xfId="0" applyFont="1" applyBorder="1" applyAlignment="1"/>
    <xf numFmtId="0" fontId="27" fillId="0" borderId="2" xfId="0" applyFont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2" borderId="13" xfId="0" applyFont="1" applyFill="1" applyBorder="1"/>
    <xf numFmtId="0" fontId="27" fillId="2" borderId="4" xfId="0" applyFont="1" applyFill="1" applyBorder="1"/>
    <xf numFmtId="0" fontId="27" fillId="0" borderId="4" xfId="0" applyFont="1" applyBorder="1"/>
    <xf numFmtId="0" fontId="28" fillId="0" borderId="0" xfId="0" applyFont="1" applyBorder="1"/>
    <xf numFmtId="164" fontId="27" fillId="0" borderId="8" xfId="0" applyNumberFormat="1" applyFont="1" applyBorder="1"/>
    <xf numFmtId="20" fontId="27" fillId="0" borderId="8" xfId="0" applyNumberFormat="1" applyFont="1" applyBorder="1"/>
    <xf numFmtId="0" fontId="0" fillId="7" borderId="17" xfId="0" applyFill="1" applyBorder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Border="1" applyAlignment="1"/>
    <xf numFmtId="0" fontId="0" fillId="0" borderId="39" xfId="0" applyBorder="1" applyAlignment="1"/>
    <xf numFmtId="0" fontId="5" fillId="0" borderId="0" xfId="0" applyFont="1" applyBorder="1" applyAlignment="1">
      <alignment horizontal="right"/>
    </xf>
    <xf numFmtId="0" fontId="7" fillId="0" borderId="3" xfId="0" applyFont="1" applyBorder="1" applyAlignment="1"/>
    <xf numFmtId="0" fontId="7" fillId="0" borderId="20" xfId="0" applyFont="1" applyBorder="1" applyAlignment="1"/>
    <xf numFmtId="0" fontId="0" fillId="0" borderId="29" xfId="0" applyBorder="1" applyAlignment="1">
      <alignment horizontal="center"/>
    </xf>
    <xf numFmtId="0" fontId="0" fillId="0" borderId="16" xfId="0" applyFill="1" applyBorder="1" applyAlignment="1"/>
    <xf numFmtId="0" fontId="0" fillId="0" borderId="29" xfId="0" applyFill="1" applyBorder="1" applyAlignment="1"/>
    <xf numFmtId="0" fontId="27" fillId="0" borderId="0" xfId="0" applyFont="1" applyAlignment="1">
      <alignment vertical="center"/>
    </xf>
    <xf numFmtId="0" fontId="8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9" borderId="22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" fontId="0" fillId="0" borderId="0" xfId="0" applyNumberFormat="1"/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32" fillId="0" borderId="5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20" fontId="6" fillId="10" borderId="21" xfId="0" applyNumberFormat="1" applyFont="1" applyFill="1" applyBorder="1" applyAlignment="1">
      <alignment horizontal="right"/>
    </xf>
    <xf numFmtId="0" fontId="0" fillId="10" borderId="0" xfId="0" applyFill="1" applyBorder="1"/>
    <xf numFmtId="0" fontId="8" fillId="10" borderId="16" xfId="0" applyFont="1" applyFill="1" applyBorder="1" applyAlignment="1">
      <alignment horizontal="left"/>
    </xf>
    <xf numFmtId="0" fontId="6" fillId="10" borderId="7" xfId="0" applyFont="1" applyFill="1" applyBorder="1" applyAlignment="1">
      <alignment horizontal="right"/>
    </xf>
    <xf numFmtId="0" fontId="8" fillId="10" borderId="18" xfId="0" applyFont="1" applyFill="1" applyBorder="1" applyAlignment="1">
      <alignment horizontal="left"/>
    </xf>
    <xf numFmtId="20" fontId="6" fillId="10" borderId="3" xfId="0" applyNumberFormat="1" applyFont="1" applyFill="1" applyBorder="1" applyAlignment="1">
      <alignment horizontal="right"/>
    </xf>
    <xf numFmtId="0" fontId="6" fillId="10" borderId="6" xfId="0" applyFont="1" applyFill="1" applyBorder="1" applyAlignment="1">
      <alignment horizontal="right"/>
    </xf>
    <xf numFmtId="0" fontId="8" fillId="10" borderId="10" xfId="0" applyFont="1" applyFill="1" applyBorder="1" applyAlignment="1">
      <alignment horizontal="left"/>
    </xf>
    <xf numFmtId="0" fontId="8" fillId="10" borderId="12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center"/>
    </xf>
    <xf numFmtId="16" fontId="0" fillId="10" borderId="6" xfId="0" applyNumberFormat="1" applyFill="1" applyBorder="1" applyAlignment="1">
      <alignment horizontal="center"/>
    </xf>
    <xf numFmtId="16" fontId="8" fillId="10" borderId="6" xfId="0" applyNumberFormat="1" applyFont="1" applyFill="1" applyBorder="1" applyAlignment="1">
      <alignment horizontal="center"/>
    </xf>
    <xf numFmtId="20" fontId="6" fillId="10" borderId="9" xfId="0" applyNumberFormat="1" applyFont="1" applyFill="1" applyBorder="1" applyAlignment="1">
      <alignment horizontal="right"/>
    </xf>
    <xf numFmtId="0" fontId="7" fillId="10" borderId="3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2" fillId="0" borderId="0" xfId="0" applyFont="1" applyAlignment="1">
      <alignment horizontal="center" textRotation="45"/>
    </xf>
    <xf numFmtId="0" fontId="7" fillId="0" borderId="5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4" borderId="58" xfId="0" applyFont="1" applyFill="1" applyBorder="1" applyAlignment="1">
      <alignment horizontal="left"/>
    </xf>
    <xf numFmtId="0" fontId="8" fillId="4" borderId="39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4" borderId="31" xfId="0" applyFont="1" applyFill="1" applyBorder="1" applyAlignment="1">
      <alignment horizontal="left"/>
    </xf>
    <xf numFmtId="0" fontId="8" fillId="4" borderId="46" xfId="0" applyFont="1" applyFill="1" applyBorder="1" applyAlignment="1">
      <alignment horizontal="left"/>
    </xf>
    <xf numFmtId="0" fontId="8" fillId="4" borderId="55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8" fillId="4" borderId="57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B2" sqref="B2"/>
    </sheetView>
  </sheetViews>
  <sheetFormatPr defaultRowHeight="14.4" x14ac:dyDescent="0.3"/>
  <sheetData>
    <row r="1" spans="1:1" x14ac:dyDescent="0.3">
      <c r="A1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tabSelected="1" topLeftCell="A30" zoomScale="70" zoomScaleNormal="70" workbookViewId="0">
      <selection activeCell="J48" sqref="J48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customWidth="1"/>
    <col min="50" max="50" width="4.44140625" style="293" customWidth="1"/>
  </cols>
  <sheetData>
    <row r="1" spans="1:50" ht="18" x14ac:dyDescent="0.35">
      <c r="A1" s="1"/>
      <c r="B1" s="611" t="s">
        <v>402</v>
      </c>
      <c r="C1" s="612"/>
      <c r="D1" s="612"/>
      <c r="E1" s="612"/>
      <c r="F1" s="612"/>
      <c r="G1" s="612"/>
      <c r="H1" s="612"/>
      <c r="I1" s="612"/>
      <c r="J1" s="612"/>
      <c r="K1" s="613"/>
      <c r="M1" s="620" t="str">
        <f>AG26</f>
        <v>17/18U</v>
      </c>
      <c r="N1" s="621"/>
      <c r="O1" s="621"/>
      <c r="P1" s="621"/>
      <c r="Q1" s="621"/>
      <c r="R1" s="621"/>
      <c r="S1" s="622"/>
      <c r="AD1" s="296" t="s">
        <v>16</v>
      </c>
    </row>
    <row r="2" spans="1:50" ht="18" x14ac:dyDescent="0.35">
      <c r="B2" s="614"/>
      <c r="C2" s="615"/>
      <c r="D2" s="615"/>
      <c r="E2" s="615"/>
      <c r="F2" s="615"/>
      <c r="G2" s="615"/>
      <c r="H2" s="615"/>
      <c r="I2" s="615"/>
      <c r="J2" s="615"/>
      <c r="K2" s="616"/>
      <c r="M2" s="623"/>
      <c r="N2" s="624"/>
      <c r="O2" s="624"/>
      <c r="P2" s="624"/>
      <c r="Q2" s="624"/>
      <c r="R2" s="624"/>
      <c r="S2" s="625"/>
      <c r="AD2" s="297" t="s">
        <v>17</v>
      </c>
    </row>
    <row r="3" spans="1:50" ht="18.600000000000001" thickBot="1" x14ac:dyDescent="0.4">
      <c r="B3" s="617"/>
      <c r="C3" s="618"/>
      <c r="D3" s="618"/>
      <c r="E3" s="618"/>
      <c r="F3" s="618"/>
      <c r="G3" s="618"/>
      <c r="H3" s="618"/>
      <c r="I3" s="618"/>
      <c r="J3" s="618"/>
      <c r="K3" s="619"/>
      <c r="M3" s="626"/>
      <c r="N3" s="627"/>
      <c r="O3" s="627"/>
      <c r="P3" s="627"/>
      <c r="Q3" s="627"/>
      <c r="R3" s="627"/>
      <c r="S3" s="628"/>
      <c r="AD3" s="298" t="s">
        <v>18</v>
      </c>
    </row>
    <row r="4" spans="1:50" ht="18" thickBot="1" x14ac:dyDescent="0.35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"/>
      <c r="M4" s="497"/>
      <c r="N4" s="497"/>
      <c r="O4" s="497"/>
      <c r="P4" s="497"/>
      <c r="Q4" s="497"/>
      <c r="R4" s="497"/>
      <c r="S4" s="497"/>
      <c r="AD4" s="299" t="s">
        <v>19</v>
      </c>
    </row>
    <row r="5" spans="1:50" ht="18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9"/>
      <c r="M5" s="629" t="s">
        <v>133</v>
      </c>
      <c r="N5" s="630"/>
      <c r="O5" s="630"/>
      <c r="P5" s="630"/>
      <c r="Q5" s="630"/>
      <c r="R5" s="630"/>
      <c r="S5" s="631"/>
      <c r="AD5" s="299" t="s">
        <v>20</v>
      </c>
    </row>
    <row r="6" spans="1:50" ht="18" x14ac:dyDescent="0.35">
      <c r="B6" s="579" t="s">
        <v>239</v>
      </c>
      <c r="C6" s="5"/>
      <c r="D6" s="499" t="str">
        <f>AG27</f>
        <v>Red Bank Regional</v>
      </c>
      <c r="E6" s="7"/>
      <c r="F6" s="8"/>
      <c r="G6" s="7"/>
      <c r="H6" s="43" t="str">
        <f>AG29</f>
        <v>Meadow Ridge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580">
        <v>41826</v>
      </c>
      <c r="C7" s="4"/>
      <c r="D7" s="500" t="str">
        <f>AG28</f>
        <v>Varisty Field</v>
      </c>
      <c r="E7" s="498"/>
      <c r="F7" s="13" t="s">
        <v>135</v>
      </c>
      <c r="G7" s="9"/>
      <c r="H7" s="50" t="str">
        <f>AG30</f>
        <v>East Field</v>
      </c>
      <c r="I7" s="498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Baseball U</v>
      </c>
      <c r="E9" s="69"/>
      <c r="F9" s="568">
        <v>0</v>
      </c>
      <c r="G9" s="9"/>
      <c r="H9" s="36" t="str">
        <f>M17</f>
        <v>Farrah Bldrs.</v>
      </c>
      <c r="I9" s="69"/>
      <c r="J9" s="568">
        <v>2</v>
      </c>
      <c r="K9" s="9"/>
      <c r="L9" s="9"/>
      <c r="M9" s="71" t="str">
        <f>AG11</f>
        <v>Baseball U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3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21</v>
      </c>
      <c r="S9" s="74">
        <f>F9+F13+F35+F39</f>
        <v>11</v>
      </c>
      <c r="T9" s="68"/>
      <c r="V9" s="68"/>
      <c r="W9" s="68"/>
      <c r="X9" s="68"/>
      <c r="Y9" s="68"/>
      <c r="Z9" s="68"/>
      <c r="AA9" s="68"/>
      <c r="AB9" s="68"/>
      <c r="AC9" s="68"/>
      <c r="AF9" s="601" t="s">
        <v>70</v>
      </c>
      <c r="AG9" s="601"/>
    </row>
    <row r="10" spans="1:50" ht="15" thickBot="1" x14ac:dyDescent="0.35">
      <c r="B10" s="22"/>
      <c r="C10" s="4"/>
      <c r="D10" s="39" t="str">
        <f>M11</f>
        <v>Matrix</v>
      </c>
      <c r="E10" s="75"/>
      <c r="F10" s="569">
        <v>4</v>
      </c>
      <c r="G10" s="9"/>
      <c r="H10" s="39" t="str">
        <f>M19</f>
        <v>Baseball U CT.</v>
      </c>
      <c r="I10" s="75"/>
      <c r="J10" s="569">
        <v>9</v>
      </c>
      <c r="K10" s="9"/>
      <c r="L10" s="9"/>
      <c r="M10" s="71" t="str">
        <f>AG12</f>
        <v xml:space="preserve">N.J. Jays </v>
      </c>
      <c r="N10" s="72">
        <f>(IF(F16&gt;F15,1,0))+(IF(F21&gt;F22,1,0))+(IF(F29&gt;F30,1,0))+(IF(F36&gt;F35,1,0))</f>
        <v>2</v>
      </c>
      <c r="O10" s="73">
        <f>(IF(F16&lt;F15,1,0))+(IF(F21&lt;F22,1,0))+(IF(F29&lt;F30,1,0))+(IF(F36&lt;F35,1,0))</f>
        <v>0</v>
      </c>
      <c r="P10" s="73">
        <f>IF(F16&lt;&gt;"",(IF(F16=F15,1,0)),0)+IF(F21&lt;&gt;"",(IF(F21=F22,1,0)),0)+IF(F29&lt;&gt;"",(IF(F29=F30,1,0)),0)+IF(F36&lt;&gt;"",(IF(F36=F35,1,0)),0)</f>
        <v>2</v>
      </c>
      <c r="Q10" s="73">
        <f>(N10*2)+(P10*1)</f>
        <v>6</v>
      </c>
      <c r="R10" s="73">
        <f>F15+F22+F30+F35</f>
        <v>6</v>
      </c>
      <c r="S10" s="74">
        <f>F16+F21+F29+F36</f>
        <v>18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02" t="s">
        <v>142</v>
      </c>
      <c r="AG10" s="603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Matrix</v>
      </c>
      <c r="N11" s="72">
        <f>(IF(F10&gt;F9,1,0))+(IF(F15&gt;F16,1,0))+(IF(F32&gt;F33,1,0))+(IF(F27&gt;F26,1,0))</f>
        <v>3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1</v>
      </c>
      <c r="Q11" s="73">
        <f>(N11*2)+(P11*1)</f>
        <v>7</v>
      </c>
      <c r="R11" s="73">
        <f>F9+F16+F26+F33</f>
        <v>7</v>
      </c>
      <c r="S11" s="74">
        <f>F10+F15+F27+F32</f>
        <v>19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553" t="s">
        <v>53</v>
      </c>
      <c r="AJ11" s="553" t="s">
        <v>415</v>
      </c>
      <c r="AM11" s="295"/>
      <c r="AN11" s="390"/>
      <c r="AO11" s="391" t="str">
        <f>AG26</f>
        <v>17/18U</v>
      </c>
      <c r="AP11" s="392"/>
      <c r="AQ11" s="392"/>
      <c r="AR11" s="57"/>
      <c r="AS11" s="390"/>
      <c r="AT11" s="391" t="str">
        <f>AG26</f>
        <v>17/18U</v>
      </c>
      <c r="AU11" s="392"/>
      <c r="AV11" s="392"/>
      <c r="AW11" s="57"/>
      <c r="AX11" s="295"/>
    </row>
    <row r="12" spans="1:50" ht="15" thickBot="1" x14ac:dyDescent="0.35">
      <c r="B12" s="570">
        <v>0.35416666666666669</v>
      </c>
      <c r="C12" s="4"/>
      <c r="D12" s="36" t="str">
        <f>M12</f>
        <v>National Baseball</v>
      </c>
      <c r="E12" s="69"/>
      <c r="F12" s="568">
        <v>7</v>
      </c>
      <c r="G12" s="9"/>
      <c r="H12" s="36" t="str">
        <f>M20</f>
        <v>N.J. Jays White</v>
      </c>
      <c r="I12" s="69"/>
      <c r="J12" s="568">
        <v>8</v>
      </c>
      <c r="K12" s="9"/>
      <c r="L12" s="9"/>
      <c r="M12" s="71" t="str">
        <f>AG14</f>
        <v>National Baseball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4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39</v>
      </c>
      <c r="S12" s="74">
        <f>F12++F19+F26+F30</f>
        <v>11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53" t="s">
        <v>416</v>
      </c>
      <c r="AJ12" s="553" t="s">
        <v>416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573"/>
      <c r="C13" s="4"/>
      <c r="D13" s="39" t="str">
        <f>M9</f>
        <v>Baseball U</v>
      </c>
      <c r="E13" s="75"/>
      <c r="F13" s="569">
        <v>8</v>
      </c>
      <c r="G13" s="9"/>
      <c r="H13" s="39" t="str">
        <f>M17</f>
        <v>Farrah Bldrs.</v>
      </c>
      <c r="I13" s="75"/>
      <c r="J13" s="569">
        <v>3</v>
      </c>
      <c r="K13" s="9"/>
      <c r="L13" s="9"/>
      <c r="M13" s="71" t="str">
        <f>AG15</f>
        <v>N.J. Marlins "Red"</v>
      </c>
      <c r="N13" s="74">
        <f>(IF(F18&gt;F19,1,0))+(IF(F22&gt;F21,1,0))+(IF(F33&gt;F32,1,0))+(IF(F38&gt;F39,1,0))</f>
        <v>2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1</v>
      </c>
      <c r="Q13" s="73">
        <f>(N13*2)+(P13*1)</f>
        <v>5</v>
      </c>
      <c r="R13" s="73">
        <f>F19+F21+F32+F39</f>
        <v>10</v>
      </c>
      <c r="S13" s="74">
        <f>F18+F22+F33+F38</f>
        <v>24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553" t="s">
        <v>415</v>
      </c>
      <c r="AJ13" s="553" t="s">
        <v>417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553" t="s">
        <v>419</v>
      </c>
      <c r="AJ14" s="553" t="s">
        <v>53</v>
      </c>
      <c r="AM14" s="295"/>
      <c r="AN14" s="393"/>
      <c r="AO14" s="339">
        <f>B7</f>
        <v>41826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x14ac:dyDescent="0.3">
      <c r="B15" s="575">
        <v>0.44791666666666669</v>
      </c>
      <c r="C15" s="4"/>
      <c r="D15" s="36" t="str">
        <f>M11</f>
        <v>Matrix</v>
      </c>
      <c r="E15" s="69"/>
      <c r="F15" s="568">
        <v>3</v>
      </c>
      <c r="G15" s="9"/>
      <c r="H15" s="36" t="str">
        <f>M19</f>
        <v>Baseball U CT.</v>
      </c>
      <c r="I15" s="69"/>
      <c r="J15" s="568">
        <v>4</v>
      </c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553" t="s">
        <v>421</v>
      </c>
      <c r="AJ15" s="553" t="s">
        <v>418</v>
      </c>
      <c r="AK15" s="520"/>
      <c r="AN15" s="393"/>
      <c r="AO15" s="338" t="str">
        <f>D7</f>
        <v>Varisty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East Field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576"/>
      <c r="C16" s="4"/>
      <c r="D16" s="39" t="str">
        <f>M10</f>
        <v xml:space="preserve">N.J. Jays </v>
      </c>
      <c r="E16" s="75"/>
      <c r="F16" s="569">
        <v>3</v>
      </c>
      <c r="G16" s="9"/>
      <c r="H16" s="39" t="str">
        <f>M18</f>
        <v>Langan</v>
      </c>
      <c r="I16" s="75"/>
      <c r="J16" s="569">
        <v>3</v>
      </c>
      <c r="K16" s="9"/>
      <c r="L16" s="9"/>
      <c r="M16" s="363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553" t="s">
        <v>420</v>
      </c>
      <c r="AJ16" s="553" t="s">
        <v>419</v>
      </c>
      <c r="AM16" s="295"/>
      <c r="AN16" s="393"/>
      <c r="AO16" s="320" t="str">
        <f>D9</f>
        <v>Baseball U</v>
      </c>
      <c r="AP16" s="4"/>
      <c r="AQ16" s="317"/>
      <c r="AR16" s="17"/>
      <c r="AS16" s="393"/>
      <c r="AT16" s="320" t="str">
        <f>H9</f>
        <v>Farrah Bldrs.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364" t="str">
        <f>AG16</f>
        <v>Farrah Bldrs.</v>
      </c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3</v>
      </c>
      <c r="P17" s="73">
        <f>IF(J9&lt;&gt;"",(IF(J9=J10,1,0)),0)+IF(J13&lt;&gt;"",(IF(J13=J12,1,0)),0)+IF(J35&lt;&gt;"",(IF(J35=J36,1,0)),0)+IF(J39&lt;&gt;"",(IF(J39=J38,1,0)),0)</f>
        <v>1</v>
      </c>
      <c r="Q17" s="73">
        <f>(N17*2)+(P17*1)</f>
        <v>1</v>
      </c>
      <c r="R17" s="73">
        <f>J10+J12+J36+J38</f>
        <v>28</v>
      </c>
      <c r="S17" s="74">
        <f>J9+J13+J35+J39</f>
        <v>13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554" t="s">
        <v>409</v>
      </c>
      <c r="AJ17" s="553" t="s">
        <v>420</v>
      </c>
      <c r="AM17" s="295"/>
      <c r="AN17" s="393"/>
      <c r="AO17" s="320" t="str">
        <f>D10</f>
        <v>Matrix</v>
      </c>
      <c r="AP17" s="4"/>
      <c r="AQ17" s="318"/>
      <c r="AR17" s="17"/>
      <c r="AS17" s="393"/>
      <c r="AT17" s="320" t="str">
        <f>H10</f>
        <v>Baseball U CT.</v>
      </c>
      <c r="AU17" s="4"/>
      <c r="AV17" s="321"/>
      <c r="AW17" s="17"/>
      <c r="AX17" s="295"/>
    </row>
    <row r="18" spans="2:50" ht="15" thickBot="1" x14ac:dyDescent="0.35">
      <c r="B18" s="575">
        <v>4.1666666666666664E-2</v>
      </c>
      <c r="C18" s="4"/>
      <c r="D18" s="36" t="str">
        <f>M13</f>
        <v>N.J. Marlins "Red"</v>
      </c>
      <c r="E18" s="69"/>
      <c r="F18" s="267">
        <v>11</v>
      </c>
      <c r="G18" s="9"/>
      <c r="H18" s="36" t="str">
        <f>M21</f>
        <v>N.J. Marlins "Blue"</v>
      </c>
      <c r="I18" s="69"/>
      <c r="J18" s="267">
        <v>5</v>
      </c>
      <c r="K18" s="9"/>
      <c r="L18" s="9"/>
      <c r="M18" s="364" t="str">
        <f>AG17</f>
        <v>Langan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3</v>
      </c>
      <c r="P18" s="73">
        <f>IF(J16&lt;&gt;"",(IF(J16=J15,1,0)),0)+IF(J21&lt;&gt;"",(IF(J21=J22,1,0)),0)+IF(J29&lt;&gt;"",(IF(J29=J30,1,0)),0)+IF(J36&lt;&gt;"",(IF(J36=J35,1,0)),0)</f>
        <v>1</v>
      </c>
      <c r="Q18" s="73">
        <f>(N18*2)+(P18*1)</f>
        <v>1</v>
      </c>
      <c r="R18" s="73">
        <f>J15+J22+J30+J35</f>
        <v>27</v>
      </c>
      <c r="S18" s="74">
        <f>J16+J21+J29+J36</f>
        <v>18</v>
      </c>
      <c r="T18" s="68"/>
      <c r="V18" s="604" t="s">
        <v>84</v>
      </c>
      <c r="W18" s="605"/>
      <c r="X18" s="28"/>
      <c r="Y18" s="28"/>
      <c r="Z18" s="28"/>
      <c r="AA18" s="28"/>
      <c r="AB18" s="28"/>
      <c r="AC18" s="28"/>
      <c r="AD18" s="28"/>
      <c r="AF18" s="94">
        <v>8</v>
      </c>
      <c r="AG18" s="553" t="s">
        <v>418</v>
      </c>
      <c r="AJ18" s="553" t="s">
        <v>421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576"/>
      <c r="C19" s="4"/>
      <c r="D19" s="39" t="str">
        <f>M12</f>
        <v>National Baseball</v>
      </c>
      <c r="E19" s="75"/>
      <c r="F19" s="555">
        <v>1</v>
      </c>
      <c r="G19" s="9"/>
      <c r="H19" s="39" t="str">
        <f>M20</f>
        <v>N.J. Jays White</v>
      </c>
      <c r="I19" s="75"/>
      <c r="J19" s="555">
        <v>1</v>
      </c>
      <c r="K19" s="9"/>
      <c r="L19" s="9"/>
      <c r="M19" s="364" t="str">
        <f>AG18</f>
        <v>Baseball U CT.</v>
      </c>
      <c r="N19" s="74">
        <f>(IF(J10&gt;J9,1,0))+(IF(J15&gt;J16,1,0))+(IF(J32&gt;J33,1,0))+(IF(J27&gt;J26,1,0))</f>
        <v>4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8</v>
      </c>
      <c r="R19" s="73">
        <f>J9+J16+J26+J33</f>
        <v>11</v>
      </c>
      <c r="S19" s="74">
        <f>J10+J15+J27+J32</f>
        <v>30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553" t="s">
        <v>417</v>
      </c>
      <c r="AJ19" s="553" t="s">
        <v>422</v>
      </c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364" t="str">
        <f>AG19</f>
        <v>N.J. Jays White</v>
      </c>
      <c r="N20" s="74">
        <f>(IF(J12&gt;J13,1,0))+(IF(J19&gt;J18,1,0))+(IF(J26&gt;J27,1,0))+(IF(J30&gt;J29,1,0))</f>
        <v>2</v>
      </c>
      <c r="O20" s="74">
        <f>(IF(J12&lt;J13,1,0))+(IF(J19&lt;J18,1,0))+(IF(J26&lt;J27,1,0))+(IF(J30&lt;J29,1,0))</f>
        <v>2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4</v>
      </c>
      <c r="R20" s="73">
        <f>J13+J18+J27+J29</f>
        <v>21</v>
      </c>
      <c r="S20" s="74">
        <f>J12++J19+J26+J30</f>
        <v>19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553" t="s">
        <v>422</v>
      </c>
      <c r="AJ20" s="554" t="s">
        <v>409</v>
      </c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ht="15" thickBot="1" x14ac:dyDescent="0.35">
      <c r="B21" s="575">
        <v>0.13541666666666666</v>
      </c>
      <c r="C21" s="4"/>
      <c r="D21" s="20" t="str">
        <f>M10</f>
        <v xml:space="preserve">N.J. Jays </v>
      </c>
      <c r="E21" s="98"/>
      <c r="F21" s="267">
        <v>2</v>
      </c>
      <c r="G21" s="9"/>
      <c r="H21" s="20" t="str">
        <f>M18</f>
        <v>Langan</v>
      </c>
      <c r="I21" s="69"/>
      <c r="J21" s="267">
        <v>6</v>
      </c>
      <c r="K21" s="9"/>
      <c r="L21" s="9"/>
      <c r="M21" s="364" t="str">
        <f>AG20</f>
        <v>N.J. Marlins "Blue"</v>
      </c>
      <c r="N21" s="74">
        <f>(IF(J18&gt;J19,1,0))+(IF(J22&gt;J21,1,0))+(IF(J33&gt;J32,1,0))+(IF(J38&gt;J39,1,0))</f>
        <v>3</v>
      </c>
      <c r="O21" s="74">
        <f>(IF(J18&lt;J19,1,0))+(IF(J22&lt;J21,1,0))+(IF(J33&lt;J32,1,0))+(IF(J38&lt;J39,1,0))</f>
        <v>1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6</v>
      </c>
      <c r="R21" s="73">
        <f>J19+J21+J32+J39</f>
        <v>18</v>
      </c>
      <c r="S21" s="74">
        <f>J18+J22+J33+J38</f>
        <v>25</v>
      </c>
      <c r="T21" s="68"/>
      <c r="V21" s="278">
        <v>3</v>
      </c>
      <c r="W21" s="501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276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576"/>
      <c r="C22" s="16"/>
      <c r="D22" s="23" t="str">
        <f>M13</f>
        <v>N.J. Marlins "Red"</v>
      </c>
      <c r="E22" s="101"/>
      <c r="F22" s="555">
        <v>2</v>
      </c>
      <c r="G22" s="498"/>
      <c r="H22" s="23" t="str">
        <f>M21</f>
        <v>N.J. Marlins "Blue"</v>
      </c>
      <c r="I22" s="75"/>
      <c r="J22" s="555">
        <v>13</v>
      </c>
      <c r="K22" s="9"/>
      <c r="L22" s="9"/>
      <c r="R22" s="9"/>
      <c r="S22" s="102"/>
      <c r="T22" s="28"/>
      <c r="U22" s="294"/>
      <c r="W22" s="606" t="s">
        <v>85</v>
      </c>
      <c r="X22" s="606"/>
      <c r="Y22" s="606"/>
      <c r="Z22" s="606"/>
      <c r="AA22" s="606"/>
      <c r="AB22" s="606"/>
      <c r="AC22" s="606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07" t="s">
        <v>136</v>
      </c>
      <c r="O23" s="608"/>
      <c r="P23" s="608"/>
      <c r="Q23" s="608"/>
      <c r="R23" s="608"/>
      <c r="S23" s="609"/>
      <c r="T23" s="68"/>
      <c r="V23" s="604" t="s">
        <v>80</v>
      </c>
      <c r="W23" s="610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tr">
        <f>AF34</f>
        <v>Saturday</v>
      </c>
      <c r="C24" s="5"/>
      <c r="D24" s="43" t="s">
        <v>38</v>
      </c>
      <c r="E24" s="7"/>
      <c r="F24" s="8"/>
      <c r="G24" s="7"/>
      <c r="H24" s="508" t="str">
        <f>D6</f>
        <v>Red Bank Regional</v>
      </c>
      <c r="I24" s="7"/>
      <c r="J24" s="8"/>
      <c r="K24" s="9"/>
      <c r="L24" s="9"/>
      <c r="M24" s="40">
        <v>1</v>
      </c>
      <c r="N24" s="632" t="s">
        <v>418</v>
      </c>
      <c r="O24" s="596"/>
      <c r="P24" s="596"/>
      <c r="Q24" s="596"/>
      <c r="R24" s="596"/>
      <c r="S24" s="597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390"/>
      <c r="AO24" s="391" t="str">
        <f>AG26</f>
        <v>17/18U</v>
      </c>
      <c r="AP24" s="392"/>
      <c r="AQ24" s="392"/>
      <c r="AR24" s="57"/>
      <c r="AS24" s="390"/>
      <c r="AT24" s="391" t="str">
        <f>AG26</f>
        <v>17/18U</v>
      </c>
      <c r="AU24" s="392"/>
      <c r="AV24" s="398"/>
    </row>
    <row r="25" spans="2:50" ht="15" thickBot="1" x14ac:dyDescent="0.35">
      <c r="B25" s="171">
        <f>AG34</f>
        <v>41825</v>
      </c>
      <c r="C25" s="16"/>
      <c r="D25" s="567" t="s">
        <v>31</v>
      </c>
      <c r="E25" s="9"/>
      <c r="F25" s="104" t="s">
        <v>135</v>
      </c>
      <c r="G25" s="9"/>
      <c r="H25" s="509" t="str">
        <f>D7</f>
        <v>Varisty Field</v>
      </c>
      <c r="I25" s="9"/>
      <c r="J25" s="104" t="s">
        <v>135</v>
      </c>
      <c r="K25" s="9"/>
      <c r="L25" s="9"/>
      <c r="M25" s="41">
        <v>2</v>
      </c>
      <c r="N25" s="633" t="s">
        <v>415</v>
      </c>
      <c r="O25" s="634"/>
      <c r="P25" s="634"/>
      <c r="Q25" s="634"/>
      <c r="R25" s="634"/>
      <c r="S25" s="63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M12</f>
        <v>National Baseball</v>
      </c>
      <c r="E26" s="69"/>
      <c r="F26" s="568">
        <v>2</v>
      </c>
      <c r="G26" s="9"/>
      <c r="H26" s="36" t="str">
        <f>M20</f>
        <v>N.J. Jays White</v>
      </c>
      <c r="I26" s="69"/>
      <c r="J26" s="568">
        <v>5</v>
      </c>
      <c r="K26" s="9"/>
      <c r="L26" s="9"/>
      <c r="M26" s="41"/>
      <c r="N26" s="633"/>
      <c r="O26" s="634"/>
      <c r="P26" s="634"/>
      <c r="Q26" s="634"/>
      <c r="R26" s="634"/>
      <c r="S26" s="635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70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Matrix</v>
      </c>
      <c r="E27" s="75"/>
      <c r="F27" s="569">
        <v>8</v>
      </c>
      <c r="G27" s="9"/>
      <c r="H27" s="39" t="str">
        <f>M19</f>
        <v>Baseball U CT.</v>
      </c>
      <c r="I27" s="75"/>
      <c r="J27" s="569">
        <v>9</v>
      </c>
      <c r="K27" s="9"/>
      <c r="L27" s="9"/>
      <c r="M27" s="42"/>
      <c r="N27" s="666"/>
      <c r="O27" s="599"/>
      <c r="P27" s="599"/>
      <c r="Q27" s="599"/>
      <c r="R27" s="599"/>
      <c r="S27" s="600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76</v>
      </c>
      <c r="AN27" s="393"/>
      <c r="AO27" s="339">
        <f>AO14</f>
        <v>41826</v>
      </c>
      <c r="AP27" s="320"/>
      <c r="AQ27" s="320"/>
      <c r="AR27" s="17"/>
      <c r="AS27" s="393"/>
      <c r="AT27" s="339">
        <f>$AO$27</f>
        <v>41826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414</v>
      </c>
      <c r="AN28" s="393"/>
      <c r="AO28" s="340" t="str">
        <f>D7</f>
        <v>Varisty Field</v>
      </c>
      <c r="AP28" s="341">
        <f>B12</f>
        <v>0.35416666666666669</v>
      </c>
      <c r="AQ28" s="320" t="s">
        <v>135</v>
      </c>
      <c r="AR28" s="17"/>
      <c r="AS28" s="393"/>
      <c r="AT28" s="340" t="str">
        <f>$AT$106</f>
        <v>Varisty Field</v>
      </c>
      <c r="AU28" s="341">
        <f>$AP$28</f>
        <v>0.35416666666666669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M10</f>
        <v xml:space="preserve">N.J. Jays </v>
      </c>
      <c r="E29" s="69"/>
      <c r="F29" s="568">
        <v>12</v>
      </c>
      <c r="G29" s="9"/>
      <c r="H29" s="36" t="str">
        <f>M18</f>
        <v>Langan</v>
      </c>
      <c r="I29" s="69"/>
      <c r="J29" s="568">
        <v>4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38</v>
      </c>
      <c r="AN29" s="393"/>
      <c r="AO29" s="333" t="str">
        <f>D12</f>
        <v>National Baseball</v>
      </c>
      <c r="AP29" s="4"/>
      <c r="AQ29" s="319"/>
      <c r="AR29" s="17"/>
      <c r="AS29" s="393"/>
      <c r="AT29" s="320" t="str">
        <f>H12</f>
        <v>N.J. Jays White</v>
      </c>
      <c r="AU29" s="4"/>
      <c r="AV29" s="164"/>
    </row>
    <row r="30" spans="2:50" ht="16.2" thickBot="1" x14ac:dyDescent="0.35">
      <c r="B30" s="31"/>
      <c r="C30" s="4"/>
      <c r="D30" s="39" t="str">
        <f>M12</f>
        <v>National Baseball</v>
      </c>
      <c r="E30" s="75"/>
      <c r="F30" s="569">
        <v>1</v>
      </c>
      <c r="G30" s="9"/>
      <c r="H30" s="39" t="str">
        <f>M20</f>
        <v>N.J. Jays White</v>
      </c>
      <c r="I30" s="75"/>
      <c r="J30" s="569">
        <v>5</v>
      </c>
      <c r="K30" s="9"/>
      <c r="L30" s="9"/>
      <c r="M30" s="592" t="str">
        <f>AG26</f>
        <v>17/18U</v>
      </c>
      <c r="N30" s="593"/>
      <c r="O30" s="593"/>
      <c r="P30" s="593"/>
      <c r="Q30" s="593"/>
      <c r="R30" s="593"/>
      <c r="S30" s="594"/>
      <c r="AF30" s="111"/>
      <c r="AG30" s="112" t="s">
        <v>31</v>
      </c>
      <c r="AN30" s="393"/>
      <c r="AO30" s="333" t="str">
        <f>D13</f>
        <v>Baseball U</v>
      </c>
      <c r="AP30" s="4"/>
      <c r="AQ30" s="321"/>
      <c r="AR30" s="17"/>
      <c r="AS30" s="393"/>
      <c r="AT30" s="320" t="str">
        <f>H13</f>
        <v>Farrah Bldrs.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92" t="s">
        <v>148</v>
      </c>
      <c r="N31" s="593"/>
      <c r="O31" s="593"/>
      <c r="P31" s="593"/>
      <c r="Q31" s="593"/>
      <c r="R31" s="593"/>
      <c r="S31" s="594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M11</f>
        <v>Matrix</v>
      </c>
      <c r="E32" s="117"/>
      <c r="F32" s="267">
        <v>4</v>
      </c>
      <c r="G32" s="9"/>
      <c r="H32" s="36" t="str">
        <f>M19</f>
        <v>Baseball U CT.</v>
      </c>
      <c r="I32" s="69"/>
      <c r="J32" s="568">
        <v>8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M13</f>
        <v>N.J. Marlins "Red"</v>
      </c>
      <c r="E33" s="9"/>
      <c r="F33" s="555">
        <v>2</v>
      </c>
      <c r="G33" s="9"/>
      <c r="H33" s="49" t="str">
        <f>M21</f>
        <v>N.J. Marlins "Blue"</v>
      </c>
      <c r="I33" s="75"/>
      <c r="J33" s="569">
        <v>1</v>
      </c>
      <c r="K33" s="9"/>
      <c r="L33" s="9"/>
      <c r="M33" s="589" t="str">
        <f>IF(J46&lt;&gt;"",(IF(J46&gt;J47,F46,F47)),"")</f>
        <v>Baseball U CT.</v>
      </c>
      <c r="N33" s="590"/>
      <c r="O33" s="590"/>
      <c r="P33" s="590"/>
      <c r="Q33" s="590"/>
      <c r="R33" s="590"/>
      <c r="S33" s="591"/>
      <c r="AF33" t="s">
        <v>350</v>
      </c>
      <c r="AG33" s="520">
        <v>41824</v>
      </c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89"/>
      <c r="N34" s="590"/>
      <c r="O34" s="590"/>
      <c r="P34" s="590"/>
      <c r="Q34" s="590"/>
      <c r="R34" s="590"/>
      <c r="S34" s="591"/>
      <c r="AF34" t="s">
        <v>238</v>
      </c>
      <c r="AG34" s="520">
        <v>41825</v>
      </c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M9</f>
        <v>Baseball U</v>
      </c>
      <c r="E35" s="69"/>
      <c r="F35" s="568">
        <v>0</v>
      </c>
      <c r="G35" s="9"/>
      <c r="H35" s="36" t="str">
        <f>M17</f>
        <v>Farrah Bldrs.</v>
      </c>
      <c r="I35" s="69"/>
      <c r="J35" s="568">
        <v>5</v>
      </c>
      <c r="K35" s="4"/>
      <c r="L35" s="9"/>
      <c r="M35" s="122"/>
      <c r="N35" s="123"/>
      <c r="O35" s="123"/>
      <c r="P35" s="123"/>
      <c r="Q35" s="123"/>
      <c r="R35" s="123"/>
      <c r="S35" s="124"/>
      <c r="AF35" t="s">
        <v>239</v>
      </c>
      <c r="AG35" s="520">
        <v>41826</v>
      </c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M10</f>
        <v xml:space="preserve">N.J. Jays </v>
      </c>
      <c r="E36" s="75"/>
      <c r="F36" s="569">
        <v>1</v>
      </c>
      <c r="G36" s="9"/>
      <c r="H36" s="39" t="str">
        <f>M18</f>
        <v>Langan</v>
      </c>
      <c r="I36" s="75"/>
      <c r="J36" s="569">
        <v>5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17/18U</v>
      </c>
      <c r="AP37" s="392"/>
      <c r="AQ37" s="392"/>
      <c r="AR37" s="57"/>
      <c r="AS37" s="390"/>
      <c r="AT37" s="391" t="str">
        <f>AG26</f>
        <v>17/18U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 t="str">
        <f>M13</f>
        <v>N.J. Marlins "Red"</v>
      </c>
      <c r="E38" s="98"/>
      <c r="F38" s="267">
        <v>9</v>
      </c>
      <c r="G38" s="9"/>
      <c r="H38" s="36" t="str">
        <f>M21</f>
        <v>N.J. Marlins "Blue"</v>
      </c>
      <c r="I38" s="502"/>
      <c r="J38" s="267">
        <v>6</v>
      </c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 t="str">
        <f>M9</f>
        <v>Baseball U</v>
      </c>
      <c r="E39" s="101"/>
      <c r="F39" s="555">
        <v>3</v>
      </c>
      <c r="G39" s="498"/>
      <c r="H39" s="39" t="str">
        <f>M17</f>
        <v>Farrah Bldrs.</v>
      </c>
      <c r="I39" s="503"/>
      <c r="J39" s="555">
        <v>3</v>
      </c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41826</v>
      </c>
      <c r="AP40" s="320"/>
      <c r="AQ40" s="320"/>
      <c r="AR40" s="17"/>
      <c r="AS40" s="393"/>
      <c r="AT40" s="339">
        <f>$AO$27</f>
        <v>41826</v>
      </c>
      <c r="AU40" s="320"/>
      <c r="AV40" s="320"/>
      <c r="AW40" s="17"/>
    </row>
    <row r="41" spans="2:49" x14ac:dyDescent="0.3">
      <c r="B41" s="169" t="str">
        <f>AF35</f>
        <v>Sunday</v>
      </c>
      <c r="D41" s="130" t="s">
        <v>76</v>
      </c>
      <c r="E41" s="7"/>
      <c r="F41" s="585" t="s">
        <v>136</v>
      </c>
      <c r="G41" s="585"/>
      <c r="H41" s="586"/>
      <c r="I41" s="7"/>
      <c r="J41" s="8"/>
      <c r="K41" s="28"/>
      <c r="L41" s="28"/>
      <c r="M41" s="130" t="str">
        <f>AG29</f>
        <v>Meadow Ridge</v>
      </c>
      <c r="N41" s="642" t="s">
        <v>136</v>
      </c>
      <c r="O41" s="585"/>
      <c r="P41" s="585"/>
      <c r="Q41" s="585"/>
      <c r="R41" s="586"/>
      <c r="S41" s="8"/>
      <c r="AN41" s="393"/>
      <c r="AO41" s="340" t="str">
        <f>$AO$28</f>
        <v>Varisty Field</v>
      </c>
      <c r="AP41" s="341">
        <f>B15</f>
        <v>0.44791666666666669</v>
      </c>
      <c r="AQ41" s="320" t="s">
        <v>135</v>
      </c>
      <c r="AR41" s="17"/>
      <c r="AS41" s="393"/>
      <c r="AT41" s="340" t="str">
        <f>$AT$106</f>
        <v>Varisty Field</v>
      </c>
      <c r="AU41" s="341">
        <f>$AP$41</f>
        <v>0.44791666666666669</v>
      </c>
      <c r="AV41" s="320" t="s">
        <v>135</v>
      </c>
      <c r="AW41" s="17"/>
    </row>
    <row r="42" spans="2:49" ht="15" thickBot="1" x14ac:dyDescent="0.35">
      <c r="B42" s="256">
        <f>AG35</f>
        <v>41826</v>
      </c>
      <c r="C42" s="16"/>
      <c r="D42" s="132" t="s">
        <v>127</v>
      </c>
      <c r="E42" s="498"/>
      <c r="F42" s="587"/>
      <c r="G42" s="587"/>
      <c r="H42" s="588"/>
      <c r="I42" s="498" t="s">
        <v>135</v>
      </c>
      <c r="J42" s="13" t="s">
        <v>135</v>
      </c>
      <c r="K42" s="28"/>
      <c r="L42" s="28"/>
      <c r="M42" s="132" t="str">
        <f>AG30</f>
        <v>East Field</v>
      </c>
      <c r="N42" s="643"/>
      <c r="O42" s="640"/>
      <c r="P42" s="640"/>
      <c r="Q42" s="640"/>
      <c r="R42" s="641"/>
      <c r="S42" s="13" t="s">
        <v>135</v>
      </c>
      <c r="AN42" s="393"/>
      <c r="AO42" s="333" t="str">
        <f>D15</f>
        <v>Matrix</v>
      </c>
      <c r="AP42" s="4"/>
      <c r="AQ42" s="319"/>
      <c r="AR42" s="17"/>
      <c r="AS42" s="393"/>
      <c r="AT42" s="333" t="str">
        <f>H15</f>
        <v>Baseball U CT.</v>
      </c>
      <c r="AU42" s="4"/>
      <c r="AV42" s="319"/>
      <c r="AW42" s="17"/>
    </row>
    <row r="43" spans="2:49" x14ac:dyDescent="0.3">
      <c r="B43" s="30"/>
      <c r="D43" s="51"/>
      <c r="E43" s="133"/>
      <c r="F43" s="595">
        <f>N27</f>
        <v>0</v>
      </c>
      <c r="G43" s="596"/>
      <c r="H43" s="597"/>
      <c r="I43" s="505"/>
      <c r="J43" s="267"/>
      <c r="K43" s="28"/>
      <c r="L43" s="259"/>
      <c r="M43" s="257"/>
      <c r="N43" s="667">
        <f>N26</f>
        <v>0</v>
      </c>
      <c r="O43" s="668"/>
      <c r="P43" s="668"/>
      <c r="Q43" s="668"/>
      <c r="R43" s="668"/>
      <c r="S43" s="267"/>
      <c r="AN43" s="393"/>
      <c r="AO43" s="333" t="str">
        <f>D16</f>
        <v xml:space="preserve">N.J. Jays </v>
      </c>
      <c r="AP43" s="4"/>
      <c r="AQ43" s="321"/>
      <c r="AR43" s="17"/>
      <c r="AS43" s="393"/>
      <c r="AT43" s="333" t="str">
        <f>H16</f>
        <v>Langan</v>
      </c>
      <c r="AU43" s="4"/>
      <c r="AV43" s="321"/>
      <c r="AW43" s="17"/>
    </row>
    <row r="44" spans="2:49" ht="15" thickBot="1" x14ac:dyDescent="0.35">
      <c r="B44" s="31"/>
      <c r="D44" s="52"/>
      <c r="E44" s="135"/>
      <c r="F44" s="598"/>
      <c r="G44" s="599"/>
      <c r="H44" s="600"/>
      <c r="I44" s="136"/>
      <c r="J44" s="555"/>
      <c r="K44" s="28"/>
      <c r="L44" s="260"/>
      <c r="M44" s="258"/>
      <c r="N44" s="669"/>
      <c r="O44" s="670"/>
      <c r="P44" s="670"/>
      <c r="Q44" s="670"/>
      <c r="R44" s="670"/>
      <c r="S44" s="555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507"/>
      <c r="M45" s="131"/>
      <c r="N45" s="507"/>
      <c r="O45" s="504"/>
      <c r="P45" s="504"/>
      <c r="Q45" s="504"/>
      <c r="R45" s="504"/>
      <c r="S45" s="504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575">
        <v>0.22916666666666666</v>
      </c>
      <c r="D46" s="51" t="s">
        <v>250</v>
      </c>
      <c r="E46" s="140"/>
      <c r="F46" s="595" t="str">
        <f>N24</f>
        <v>Baseball U CT.</v>
      </c>
      <c r="G46" s="596"/>
      <c r="H46" s="597"/>
      <c r="I46" s="141"/>
      <c r="J46" s="267">
        <v>1</v>
      </c>
      <c r="K46" s="28"/>
      <c r="L46" s="131"/>
      <c r="M46" s="131"/>
      <c r="N46" s="507"/>
      <c r="O46" s="504"/>
      <c r="P46" s="504"/>
      <c r="Q46" s="504"/>
      <c r="R46" s="504"/>
      <c r="S46" s="504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576"/>
      <c r="D47" s="52" t="s">
        <v>426</v>
      </c>
      <c r="E47" s="142"/>
      <c r="F47" s="595" t="str">
        <f>N25</f>
        <v>Matrix</v>
      </c>
      <c r="G47" s="596"/>
      <c r="H47" s="597"/>
      <c r="I47" s="53"/>
      <c r="J47" s="555">
        <v>0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17/18U</v>
      </c>
      <c r="AP50" s="392"/>
      <c r="AQ50" s="392"/>
      <c r="AR50" s="57"/>
      <c r="AS50" s="390"/>
      <c r="AT50" s="391" t="str">
        <f>AG26</f>
        <v>17/18U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41826</v>
      </c>
      <c r="AP53" s="320"/>
      <c r="AQ53" s="320"/>
      <c r="AR53" s="17"/>
      <c r="AS53" s="393"/>
      <c r="AT53" s="339">
        <f>$AO$27</f>
        <v>41826</v>
      </c>
      <c r="AU53" s="320"/>
      <c r="AV53" s="320"/>
      <c r="AW53" s="17"/>
    </row>
    <row r="54" spans="40:49" x14ac:dyDescent="0.3">
      <c r="AN54" s="393"/>
      <c r="AO54" s="340" t="str">
        <f>$AO$28</f>
        <v>Varisty Field</v>
      </c>
      <c r="AP54" s="341">
        <f>B18</f>
        <v>4.1666666666666664E-2</v>
      </c>
      <c r="AQ54" s="320" t="s">
        <v>135</v>
      </c>
      <c r="AR54" s="17"/>
      <c r="AS54" s="393"/>
      <c r="AT54" s="340" t="str">
        <f>$AT$106</f>
        <v>Varisty Field</v>
      </c>
      <c r="AU54" s="341">
        <f>$AP$54</f>
        <v>4.1666666666666664E-2</v>
      </c>
      <c r="AV54" s="320" t="s">
        <v>135</v>
      </c>
      <c r="AW54" s="17"/>
    </row>
    <row r="55" spans="40:49" x14ac:dyDescent="0.3">
      <c r="AN55" s="393"/>
      <c r="AO55" s="333" t="str">
        <f>D18</f>
        <v>N.J. Marlins "Red"</v>
      </c>
      <c r="AP55" s="4"/>
      <c r="AQ55" s="319"/>
      <c r="AR55" s="17"/>
      <c r="AS55" s="393"/>
      <c r="AT55" s="333" t="str">
        <f>H18</f>
        <v>N.J. Marlins "Blue"</v>
      </c>
      <c r="AU55" s="4"/>
      <c r="AV55" s="319"/>
      <c r="AW55" s="17"/>
    </row>
    <row r="56" spans="40:49" x14ac:dyDescent="0.3">
      <c r="AN56" s="393"/>
      <c r="AO56" s="333" t="str">
        <f>D19</f>
        <v>National Baseball</v>
      </c>
      <c r="AP56" s="4"/>
      <c r="AQ56" s="321"/>
      <c r="AR56" s="17"/>
      <c r="AS56" s="393"/>
      <c r="AT56" s="333" t="str">
        <f>H19</f>
        <v>N.J. Jays White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17/18U</v>
      </c>
      <c r="AP63" s="392"/>
      <c r="AQ63" s="392"/>
      <c r="AR63" s="57"/>
      <c r="AS63" s="390"/>
      <c r="AT63" s="391" t="str">
        <f>AG26</f>
        <v>17/18U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41826</v>
      </c>
      <c r="AP66" s="320"/>
      <c r="AQ66" s="320"/>
      <c r="AR66" s="17"/>
      <c r="AS66" s="393"/>
      <c r="AT66" s="339">
        <f>$AO$27</f>
        <v>41826</v>
      </c>
      <c r="AU66" s="320"/>
      <c r="AV66" s="320"/>
      <c r="AW66" s="17"/>
    </row>
    <row r="67" spans="40:49" x14ac:dyDescent="0.3">
      <c r="AN67" s="393"/>
      <c r="AO67" s="340" t="str">
        <f>$AO$28</f>
        <v>Varisty Field</v>
      </c>
      <c r="AP67" s="341">
        <f>B21</f>
        <v>0.13541666666666666</v>
      </c>
      <c r="AQ67" s="320" t="s">
        <v>135</v>
      </c>
      <c r="AR67" s="17"/>
      <c r="AS67" s="393"/>
      <c r="AT67" s="340" t="str">
        <f>$AT$106</f>
        <v>Varisty Field</v>
      </c>
      <c r="AU67" s="341">
        <f>$AP$67</f>
        <v>0.13541666666666666</v>
      </c>
      <c r="AV67" s="320" t="s">
        <v>135</v>
      </c>
      <c r="AW67" s="17"/>
    </row>
    <row r="68" spans="40:49" x14ac:dyDescent="0.3">
      <c r="AN68" s="393"/>
      <c r="AO68" s="333" t="str">
        <f>D21</f>
        <v xml:space="preserve">N.J. Jays </v>
      </c>
      <c r="AP68" s="4"/>
      <c r="AQ68" s="319"/>
      <c r="AR68" s="17"/>
      <c r="AS68" s="393"/>
      <c r="AT68" s="333" t="str">
        <f>H21</f>
        <v>Langan</v>
      </c>
      <c r="AU68" s="4"/>
      <c r="AV68" s="319"/>
      <c r="AW68" s="17"/>
    </row>
    <row r="69" spans="40:49" x14ac:dyDescent="0.3">
      <c r="AN69" s="393"/>
      <c r="AO69" s="333" t="str">
        <f>D22</f>
        <v>N.J. Marlins "Red"</v>
      </c>
      <c r="AP69" s="4"/>
      <c r="AQ69" s="321"/>
      <c r="AR69" s="17"/>
      <c r="AS69" s="393"/>
      <c r="AT69" s="333" t="str">
        <f>H22</f>
        <v>N.J. Marlins "Blue"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17/18U</v>
      </c>
      <c r="AP76" s="392"/>
      <c r="AQ76" s="392"/>
      <c r="AR76" s="57"/>
      <c r="AS76" s="390"/>
      <c r="AT76" s="391" t="str">
        <f>AG26</f>
        <v>17/18U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41825</v>
      </c>
      <c r="AP79" s="320"/>
      <c r="AQ79" s="320"/>
      <c r="AR79" s="17"/>
      <c r="AS79" s="393"/>
      <c r="AT79" s="339">
        <f>$AO$79</f>
        <v>41825</v>
      </c>
      <c r="AU79" s="320"/>
      <c r="AV79" s="320"/>
      <c r="AW79" s="17"/>
    </row>
    <row r="80" spans="40:49" x14ac:dyDescent="0.3">
      <c r="AN80" s="393"/>
      <c r="AO80" s="340" t="str">
        <f>$AO$28</f>
        <v>Varisty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Varisty Field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National Baseball</v>
      </c>
      <c r="AP81" s="4"/>
      <c r="AQ81" s="319"/>
      <c r="AR81" s="17"/>
      <c r="AS81" s="393"/>
      <c r="AT81" s="333" t="str">
        <f>H26</f>
        <v>N.J. Jays White</v>
      </c>
      <c r="AU81" s="4"/>
      <c r="AV81" s="319"/>
      <c r="AW81" s="17"/>
    </row>
    <row r="82" spans="40:49" x14ac:dyDescent="0.3">
      <c r="AN82" s="393"/>
      <c r="AO82" s="333" t="str">
        <f>D27</f>
        <v>Matrix</v>
      </c>
      <c r="AP82" s="4"/>
      <c r="AQ82" s="321"/>
      <c r="AR82" s="17"/>
      <c r="AS82" s="393"/>
      <c r="AT82" s="333" t="str">
        <f>H27</f>
        <v>Baseball U CT.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17/18U</v>
      </c>
      <c r="AP89" s="392"/>
      <c r="AQ89" s="392"/>
      <c r="AR89" s="57"/>
      <c r="AS89" s="390"/>
      <c r="AT89" s="391" t="str">
        <f>AG26</f>
        <v>17/18U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41825</v>
      </c>
      <c r="AP92" s="320"/>
      <c r="AQ92" s="320"/>
      <c r="AR92" s="17"/>
      <c r="AS92" s="393"/>
      <c r="AT92" s="339">
        <f>$AO$79</f>
        <v>41825</v>
      </c>
      <c r="AU92" s="320"/>
      <c r="AV92" s="320"/>
      <c r="AW92" s="17"/>
    </row>
    <row r="93" spans="40:49" x14ac:dyDescent="0.3">
      <c r="AN93" s="393"/>
      <c r="AO93" s="340" t="str">
        <f>$AO$28</f>
        <v>Varisty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Varisty Field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 xml:space="preserve">N.J. Jays </v>
      </c>
      <c r="AP94" s="4"/>
      <c r="AQ94" s="319"/>
      <c r="AR94" s="17"/>
      <c r="AS94" s="393"/>
      <c r="AT94" s="333" t="str">
        <f>H29</f>
        <v>Langan</v>
      </c>
      <c r="AU94" s="4"/>
      <c r="AV94" s="319"/>
      <c r="AW94" s="17"/>
    </row>
    <row r="95" spans="40:49" x14ac:dyDescent="0.3">
      <c r="AN95" s="393"/>
      <c r="AO95" s="333" t="str">
        <f>D30</f>
        <v>National Baseball</v>
      </c>
      <c r="AP95" s="4"/>
      <c r="AQ95" s="321"/>
      <c r="AR95" s="17"/>
      <c r="AS95" s="393"/>
      <c r="AT95" s="333" t="str">
        <f>H30</f>
        <v>N.J. Jays White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17/18U</v>
      </c>
      <c r="AP102" s="392"/>
      <c r="AQ102" s="392"/>
      <c r="AR102" s="57"/>
      <c r="AS102" s="390"/>
      <c r="AT102" s="391" t="str">
        <f>AG26</f>
        <v>17/18U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41825</v>
      </c>
      <c r="AP105" s="320"/>
      <c r="AQ105" s="320"/>
      <c r="AR105" s="17"/>
      <c r="AS105" s="393"/>
      <c r="AT105" s="339">
        <f>$AO$92</f>
        <v>41825</v>
      </c>
      <c r="AU105" s="320"/>
      <c r="AV105" s="320"/>
      <c r="AW105" s="17"/>
    </row>
    <row r="106" spans="40:49" x14ac:dyDescent="0.3">
      <c r="AN106" s="393"/>
      <c r="AO106" s="340" t="str">
        <f>D25</f>
        <v>East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Varisty Field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Matrix</v>
      </c>
      <c r="AP107" s="4"/>
      <c r="AQ107" s="319"/>
      <c r="AR107" s="17"/>
      <c r="AS107" s="393"/>
      <c r="AT107" s="320" t="str">
        <f>H32</f>
        <v>Baseball U CT.</v>
      </c>
      <c r="AU107" s="4"/>
      <c r="AV107" s="319"/>
      <c r="AW107" s="17"/>
    </row>
    <row r="108" spans="40:49" x14ac:dyDescent="0.3">
      <c r="AN108" s="393"/>
      <c r="AO108" s="333" t="str">
        <f>D33</f>
        <v>N.J. Marlins "Red"</v>
      </c>
      <c r="AP108" s="4"/>
      <c r="AQ108" s="321"/>
      <c r="AR108" s="17"/>
      <c r="AS108" s="393"/>
      <c r="AT108" s="333" t="str">
        <f>H33</f>
        <v>N.J. Marlins "Blue"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17/18U</v>
      </c>
      <c r="AP115" s="392"/>
      <c r="AQ115" s="392"/>
      <c r="AR115" s="57"/>
      <c r="AS115" s="390"/>
      <c r="AT115" s="391" t="str">
        <f>AG26</f>
        <v>17/18U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41825</v>
      </c>
      <c r="AP118" s="320"/>
      <c r="AQ118" s="320"/>
      <c r="AR118" s="17"/>
      <c r="AS118" s="393"/>
      <c r="AT118" s="339">
        <f>$AO$92</f>
        <v>41825</v>
      </c>
      <c r="AU118" s="320"/>
      <c r="AV118" s="320"/>
      <c r="AW118" s="17"/>
    </row>
    <row r="119" spans="40:49" x14ac:dyDescent="0.3">
      <c r="AN119" s="393"/>
      <c r="AO119" s="340" t="str">
        <f>$AO$106</f>
        <v>East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Varisty Field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Baseball U</v>
      </c>
      <c r="AP120" s="4"/>
      <c r="AQ120" s="319"/>
      <c r="AR120" s="17"/>
      <c r="AS120" s="393"/>
      <c r="AT120" s="333" t="str">
        <f>H35</f>
        <v>Farrah Bldrs.</v>
      </c>
      <c r="AU120" s="4"/>
      <c r="AV120" s="319"/>
      <c r="AW120" s="17"/>
    </row>
    <row r="121" spans="40:49" x14ac:dyDescent="0.3">
      <c r="AN121" s="393"/>
      <c r="AO121" s="333" t="str">
        <f>D36</f>
        <v xml:space="preserve">N.J. Jays </v>
      </c>
      <c r="AP121" s="4"/>
      <c r="AQ121" s="321"/>
      <c r="AR121" s="17"/>
      <c r="AS121" s="393"/>
      <c r="AT121" s="333" t="str">
        <f>H36</f>
        <v>Langan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17/18U</v>
      </c>
      <c r="AP128" s="392"/>
      <c r="AQ128" s="392"/>
      <c r="AR128" s="57"/>
      <c r="AS128" s="390"/>
      <c r="AT128" s="391" t="str">
        <f>AG26</f>
        <v>17/18U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41825</v>
      </c>
      <c r="AP131" s="320"/>
      <c r="AQ131" s="320"/>
      <c r="AR131" s="17"/>
      <c r="AS131" s="393"/>
      <c r="AT131" s="339">
        <f>$AO$118</f>
        <v>41825</v>
      </c>
      <c r="AU131" s="320"/>
      <c r="AV131" s="320"/>
      <c r="AW131" s="17"/>
    </row>
    <row r="132" spans="40:49" x14ac:dyDescent="0.3">
      <c r="AN132" s="393"/>
      <c r="AO132" s="340" t="str">
        <f>$AO$106</f>
        <v>East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Varisty Field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 t="str">
        <f>D38</f>
        <v>N.J. Marlins "Red"</v>
      </c>
      <c r="AP133" s="4"/>
      <c r="AQ133" s="319"/>
      <c r="AR133" s="17"/>
      <c r="AS133" s="393"/>
      <c r="AT133" s="333" t="str">
        <f>H38</f>
        <v>N.J. Marlins "Blue"</v>
      </c>
      <c r="AU133" s="4"/>
      <c r="AV133" s="319"/>
      <c r="AW133" s="17"/>
    </row>
    <row r="134" spans="40:49" x14ac:dyDescent="0.3">
      <c r="AN134" s="393"/>
      <c r="AO134" s="333" t="str">
        <f>D39</f>
        <v>Baseball U</v>
      </c>
      <c r="AP134" s="4"/>
      <c r="AQ134" s="321"/>
      <c r="AR134" s="17"/>
      <c r="AS134" s="393"/>
      <c r="AT134" s="333" t="str">
        <f>H39</f>
        <v>Farrah Bldrs.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17/18U</v>
      </c>
      <c r="AP141" s="392"/>
      <c r="AQ141" s="392"/>
      <c r="AR141" s="57"/>
      <c r="AS141" s="390"/>
      <c r="AT141" s="391" t="str">
        <f>AG26</f>
        <v>17/18U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41826</v>
      </c>
      <c r="AP144" s="320"/>
      <c r="AQ144" s="320"/>
      <c r="AR144" s="17"/>
      <c r="AS144" s="393"/>
      <c r="AT144" s="339">
        <f>AO144</f>
        <v>41826</v>
      </c>
      <c r="AU144" s="320"/>
      <c r="AV144" s="320"/>
      <c r="AW144" s="17"/>
    </row>
    <row r="145" spans="40:49" x14ac:dyDescent="0.3">
      <c r="AN145" s="393"/>
      <c r="AO145" s="340" t="str">
        <f>$AO$119</f>
        <v>East Field</v>
      </c>
      <c r="AP145" s="320"/>
      <c r="AQ145" s="320" t="s">
        <v>135</v>
      </c>
      <c r="AR145" s="17"/>
      <c r="AS145" s="393"/>
      <c r="AT145" s="340" t="str">
        <f>$AO$145</f>
        <v>East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</v>
      </c>
      <c r="AP146" s="333"/>
      <c r="AQ146" s="319"/>
      <c r="AR146" s="17"/>
      <c r="AS146" s="393"/>
      <c r="AT146" s="341">
        <f>B46</f>
        <v>0.22916666666666666</v>
      </c>
      <c r="AU146" s="333"/>
      <c r="AV146" s="319"/>
      <c r="AW146" s="17"/>
    </row>
    <row r="147" spans="40:49" x14ac:dyDescent="0.3">
      <c r="AN147" s="393"/>
      <c r="AO147" s="343">
        <f>D43</f>
        <v>0</v>
      </c>
      <c r="AP147" s="333"/>
      <c r="AQ147" s="321"/>
      <c r="AR147" s="17"/>
      <c r="AS147" s="393"/>
      <c r="AT147" s="343" t="str">
        <f>D46</f>
        <v>Championship Game</v>
      </c>
      <c r="AU147" s="333" t="str">
        <f>F46</f>
        <v>Baseball U CT.</v>
      </c>
      <c r="AV147" s="321"/>
      <c r="AW147" s="17"/>
    </row>
    <row r="148" spans="40:49" x14ac:dyDescent="0.3">
      <c r="AN148" s="393"/>
      <c r="AO148" s="343">
        <f>D44</f>
        <v>0</v>
      </c>
      <c r="AP148" s="320"/>
      <c r="AQ148" s="320"/>
      <c r="AR148" s="17"/>
      <c r="AS148" s="393"/>
      <c r="AT148" s="343" t="str">
        <f>D47</f>
        <v>1 versus 2</v>
      </c>
      <c r="AU148" s="320" t="str">
        <f>F47</f>
        <v>Matrix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17/18U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41826</v>
      </c>
      <c r="AP157" s="320"/>
      <c r="AQ157" s="320"/>
      <c r="AR157" s="17"/>
    </row>
    <row r="158" spans="40:49" x14ac:dyDescent="0.3">
      <c r="AN158" s="393"/>
      <c r="AO158" s="341" t="str">
        <f>M42</f>
        <v>East Field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5"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</mergeCells>
  <pageMargins left="0.7" right="0.7" top="0.75" bottom="0.75" header="0.3" footer="0.3"/>
  <pageSetup scale="2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3"/>
  <sheetViews>
    <sheetView workbookViewId="0">
      <selection activeCell="J51" sqref="J51"/>
    </sheetView>
  </sheetViews>
  <sheetFormatPr defaultRowHeight="14.4" x14ac:dyDescent="0.3"/>
  <sheetData>
    <row r="1" spans="1:1" x14ac:dyDescent="0.3">
      <c r="A1" t="s">
        <v>373</v>
      </c>
    </row>
    <row r="2" spans="1:1" x14ac:dyDescent="0.3">
      <c r="A2" t="s">
        <v>129</v>
      </c>
    </row>
    <row r="3" spans="1:1" x14ac:dyDescent="0.3">
      <c r="A3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zoomScale="75" zoomScaleNormal="7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2.332031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3.77734375" hidden="1" customWidth="1"/>
    <col min="55" max="55" width="15.5546875" hidden="1" customWidth="1"/>
    <col min="56" max="56" width="8.88671875" hidden="1" customWidth="1"/>
    <col min="57" max="57" width="2.33203125" hidden="1" customWidth="1"/>
    <col min="58" max="58" width="5" style="293" customWidth="1"/>
  </cols>
  <sheetData>
    <row r="1" spans="1:58" x14ac:dyDescent="0.3">
      <c r="A1" s="1">
        <f ca="1">A1:W49</f>
        <v>0</v>
      </c>
      <c r="B1" s="611" t="s">
        <v>372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17/18U</v>
      </c>
      <c r="Q1" s="621"/>
      <c r="R1" s="621"/>
      <c r="S1" s="621"/>
      <c r="T1" s="621"/>
      <c r="U1" s="621"/>
      <c r="V1" s="622"/>
      <c r="BF1" s="407"/>
    </row>
    <row r="2" spans="1:58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  <c r="BF2" s="408"/>
    </row>
    <row r="3" spans="1:58" ht="15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  <c r="BF3" s="408"/>
    </row>
    <row r="4" spans="1:58" ht="18" thickBot="1" x14ac:dyDescent="0.35"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"/>
      <c r="P4" s="425"/>
      <c r="Q4" s="425"/>
      <c r="R4" s="425"/>
      <c r="S4" s="425"/>
      <c r="T4" s="425"/>
      <c r="U4" s="425"/>
      <c r="V4" s="425"/>
      <c r="AH4" s="301" t="s">
        <v>16</v>
      </c>
      <c r="BF4" s="408"/>
    </row>
    <row r="5" spans="1:58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  <c r="BF5" s="408"/>
    </row>
    <row r="6" spans="1:58" ht="15.6" x14ac:dyDescent="0.3">
      <c r="B6" s="169" t="s">
        <v>350</v>
      </c>
      <c r="C6" s="5"/>
      <c r="D6" s="428" t="str">
        <f>AK27</f>
        <v>Red Bank Regional</v>
      </c>
      <c r="E6" s="7"/>
      <c r="F6" s="8"/>
      <c r="G6" s="7"/>
      <c r="H6" s="43" t="str">
        <f>AK29</f>
        <v>Meadow Ridge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v>41460</v>
      </c>
      <c r="C7" s="4"/>
      <c r="D7" s="429" t="str">
        <f>AK28</f>
        <v>Varsity Field</v>
      </c>
      <c r="E7" s="427"/>
      <c r="F7" s="13" t="s">
        <v>135</v>
      </c>
      <c r="G7" s="9"/>
      <c r="H7" s="50" t="str">
        <f>AK30</f>
        <v>East</v>
      </c>
      <c r="I7" s="427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P15</f>
        <v>Baseball U</v>
      </c>
      <c r="E9" s="69"/>
      <c r="F9" s="70">
        <v>7</v>
      </c>
      <c r="G9" s="9"/>
      <c r="H9" s="36" t="str">
        <f>P11</f>
        <v>NJ Marlins</v>
      </c>
      <c r="I9" s="69"/>
      <c r="J9" s="70">
        <v>5</v>
      </c>
      <c r="K9" s="9"/>
      <c r="O9" s="464"/>
      <c r="P9" s="71" t="str">
        <f t="shared" ref="P9:P17" si="0">AK11</f>
        <v>NJ Jays</v>
      </c>
      <c r="Q9" s="72">
        <f>(IF(J15&gt;J16,1,0))+(IF(J19&gt;J18,1,0))+(IF(F26&gt;F27,1,0))+(IF(F33&gt;F32,1,0))</f>
        <v>3</v>
      </c>
      <c r="R9" s="73">
        <f>(IF(J15&lt;J16,1,0))+(IF(J19&lt;J18,1,0))+(IF(F26&lt;F27,1,0))+(IF(F33&lt;F32,1,0))</f>
        <v>1</v>
      </c>
      <c r="S9" s="73">
        <f>IF(J16&lt;&gt;"",(IF(J16=J15,1,0)),0)+IF(J19&lt;&gt;"",(IF(J19=J18,1,0)),0)+IF(F32&lt;&gt;"",(IF(F32=F33,1,0)),0)+IF(F26&lt;&gt;"",(IF(F26=F27,1,0)),0)</f>
        <v>0</v>
      </c>
      <c r="T9" s="73">
        <f t="shared" ref="T9:T17" si="1">(Q9*2)+(S9*1)</f>
        <v>6</v>
      </c>
      <c r="U9" s="73">
        <f>J16+J18+F27+F32</f>
        <v>24</v>
      </c>
      <c r="V9" s="74">
        <f>J15+J19+F26+F33</f>
        <v>23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">
        <v>70</v>
      </c>
      <c r="AK9" s="601"/>
      <c r="BF9" s="408"/>
    </row>
    <row r="10" spans="1:58" ht="15" thickBot="1" x14ac:dyDescent="0.35">
      <c r="B10" s="22"/>
      <c r="C10" s="4"/>
      <c r="D10" s="39" t="str">
        <f>P16</f>
        <v>Langan Baseball National</v>
      </c>
      <c r="E10" s="75"/>
      <c r="F10" s="76">
        <v>5</v>
      </c>
      <c r="G10" s="9"/>
      <c r="H10" s="39" t="str">
        <f>P10</f>
        <v>NJ 9ers</v>
      </c>
      <c r="I10" s="75"/>
      <c r="J10" s="76">
        <v>2</v>
      </c>
      <c r="K10" s="9"/>
      <c r="O10" s="464"/>
      <c r="P10" s="71" t="str">
        <f t="shared" si="0"/>
        <v>NJ 9ers</v>
      </c>
      <c r="Q10" s="72">
        <f>(IF(J10&gt;J9,1,0))+(IF(J12&gt;J13,1,0))+(IF(F30&gt;F29,1,0))+(IF(J35&gt;J36,1,0))</f>
        <v>2</v>
      </c>
      <c r="R10" s="73">
        <f>(IF(J12&lt;J13,1,0))+(IF(J10&lt;J9,1,0))+(IF(F30&lt;F29,1,0))+(IF(J35&lt;J36,1,0))</f>
        <v>2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4</v>
      </c>
      <c r="U10" s="73">
        <f>J9+J13+F29+J36</f>
        <v>14</v>
      </c>
      <c r="V10" s="74">
        <f>J10+J12+F30+J35</f>
        <v>15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 t="str">
        <f t="shared" si="0"/>
        <v>NJ Marlins</v>
      </c>
      <c r="Q11" s="72">
        <f>(IF(J9&gt;J10,1,0))+(IF(J16&gt;J15,1,0))+(IF(F35&gt;F36,1,0))+(IF(F39&gt;F38,1,0))</f>
        <v>2</v>
      </c>
      <c r="R11" s="73">
        <f>(IF(J9&lt;J10,1,0))+(IF(J16&lt;J15,1,0))+(IF(F35&lt;F36,1,0))+(IF(F39&lt;F38,1,0))</f>
        <v>1</v>
      </c>
      <c r="S11" s="73">
        <f>IF(J9&lt;&gt;"",(IF(J9=J10,1,0)),0)+IF(J15&lt;&gt;"",(IF(J15=J16,1,0)),0)+IF(F36&lt;&gt;"",(IF(F36=F35,1,0)),0)+IF(F38&lt;&gt;"",(IF(F38=F39,1,0)),0)</f>
        <v>1</v>
      </c>
      <c r="T11" s="73">
        <f t="shared" si="1"/>
        <v>5</v>
      </c>
      <c r="U11" s="73">
        <f>J10+J15+F36+F38</f>
        <v>25</v>
      </c>
      <c r="V11" s="74">
        <f>J9+J16+F35+F39</f>
        <v>26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84" t="s">
        <v>349</v>
      </c>
      <c r="AN11" s="82" t="s">
        <v>53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P16</f>
        <v>Langan Baseball National</v>
      </c>
      <c r="E12" s="69"/>
      <c r="F12" s="70">
        <v>8</v>
      </c>
      <c r="G12" s="9"/>
      <c r="H12" s="36" t="str">
        <f>P10</f>
        <v>NJ 9ers</v>
      </c>
      <c r="I12" s="69"/>
      <c r="J12" s="70">
        <v>4</v>
      </c>
      <c r="K12" s="9"/>
      <c r="O12" s="464"/>
      <c r="P12" s="71" t="str">
        <f t="shared" si="0"/>
        <v>SI Cadets</v>
      </c>
      <c r="Q12" s="72">
        <f>(IF(J13&gt;J12,1,0))+(IF(J18&gt;J19,1,0))+(IF(J30&gt;J29,1,0))+(IF(J32&gt;J33,1,0))</f>
        <v>0</v>
      </c>
      <c r="R12" s="73">
        <f>(IF(J13&lt;J12,1,0))+(IF(J18&lt;J19,1,0))+(IF(J30&lt;J29,1,0))+(IF(J32&lt;J33,1,0))</f>
        <v>4</v>
      </c>
      <c r="S12" s="73">
        <f>IF(J13&lt;&gt;"",(IF(J13=J12,1,0)),0)+IF(J18&lt;&gt;"",(IF(J18=J19,1,0)),0)+IF(J29&lt;&gt;"",(IF(J29=J30,1,0)),0)+IF(J33&lt;&gt;"",(IF(J33=J32,1,0)),0)</f>
        <v>0</v>
      </c>
      <c r="T12" s="73">
        <f t="shared" si="1"/>
        <v>0</v>
      </c>
      <c r="U12" s="73">
        <f>J12+J19+J29+J33</f>
        <v>21</v>
      </c>
      <c r="V12" s="74">
        <f>J18+J13+J30+J32</f>
        <v>6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7" t="s">
        <v>69</v>
      </c>
      <c r="AN12" s="84" t="s">
        <v>349</v>
      </c>
      <c r="AV12" s="390"/>
      <c r="AW12" s="391" t="str">
        <f>AK26</f>
        <v>17/18U</v>
      </c>
      <c r="AX12" s="392"/>
      <c r="AY12" s="392"/>
      <c r="AZ12" s="398"/>
      <c r="BA12" s="390"/>
      <c r="BB12" s="391" t="str">
        <f>AK26</f>
        <v>17/18U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Matrix Baseball</v>
      </c>
      <c r="E13" s="75"/>
      <c r="F13" s="76">
        <v>4</v>
      </c>
      <c r="G13" s="9"/>
      <c r="H13" s="39" t="str">
        <f>P12</f>
        <v>SI Cadets</v>
      </c>
      <c r="I13" s="75"/>
      <c r="J13" s="76">
        <v>3</v>
      </c>
      <c r="K13" s="9"/>
      <c r="O13" s="464"/>
      <c r="P13" s="71" t="str">
        <f t="shared" si="0"/>
        <v>NJ Edge - Elite</v>
      </c>
      <c r="Q13" s="72">
        <f>(IF(F18&gt;F19,1,0))+(IF(F22&gt;F21,1,0))+(IF(J26&gt;J27,1,0))+(IF(J36&gt;J35,1,0))</f>
        <v>0</v>
      </c>
      <c r="R13" s="73">
        <f>(IF(F18&lt;F19,1,0))+(IF(F22&lt;F21,1,0))+(IF(J26&lt;J27,1,0))+(IF(J36&lt;J35,1,0))</f>
        <v>4</v>
      </c>
      <c r="S13" s="73">
        <f>IF(F19&lt;&gt;"",(IF(F19=F18,1,0)),0)+IF(F21&lt;&gt;"",(IF(F21=F22,1,0)),0)+IF(J26&lt;&gt;"",(IF(J26=J27,1,0)),0)+IF(J36&lt;&gt;"",(IF(J36=J35,1,0)),0)</f>
        <v>0</v>
      </c>
      <c r="T13" s="73">
        <f t="shared" si="1"/>
        <v>0</v>
      </c>
      <c r="U13" s="73">
        <f>F19+F21+J27+J35</f>
        <v>28</v>
      </c>
      <c r="V13" s="74">
        <f>F18+F22+J26+J36</f>
        <v>6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84" t="s">
        <v>188</v>
      </c>
      <c r="AN13" s="84" t="s">
        <v>188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 t="str">
        <f t="shared" si="0"/>
        <v>Matrix Baseball</v>
      </c>
      <c r="Q14" s="72">
        <f>(IF(F13&gt;F12,1,0))+(IF(F15&gt;F16,1,0))+(IF(J27&gt;J26,1,0))+(IF(J29&gt;J30,1,0))</f>
        <v>3</v>
      </c>
      <c r="R14" s="73">
        <f>(IF(F13&lt;F12,1,0))+(IF(F15&lt;F16,1,0))+(IF(J27&lt;J26,1,0))+(IF(J29&lt;J30,1,0))</f>
        <v>1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6</v>
      </c>
      <c r="U14" s="73">
        <f>F12+F16+J26+J30</f>
        <v>13</v>
      </c>
      <c r="V14" s="74">
        <f>F13+F15+J27+J29</f>
        <v>20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84" t="s">
        <v>355</v>
      </c>
      <c r="AN14" s="84" t="s">
        <v>355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1" t="str">
        <f>P14</f>
        <v>Matrix Baseball</v>
      </c>
      <c r="E15" s="69"/>
      <c r="F15" s="70">
        <v>5</v>
      </c>
      <c r="G15" s="9"/>
      <c r="H15" s="471" t="str">
        <f>P9</f>
        <v>NJ Jays</v>
      </c>
      <c r="I15" s="69"/>
      <c r="J15" s="70">
        <v>8</v>
      </c>
      <c r="K15" s="9"/>
      <c r="O15" s="464"/>
      <c r="P15" s="71" t="str">
        <f t="shared" si="0"/>
        <v>Baseball U</v>
      </c>
      <c r="Q15" s="72">
        <f>(IF(F9&gt;F10,1,0))+(IF(F19&gt;F18,1,0))+(IF(J33&gt;J32,1,0))+(IF(F38&gt;F39,1,0))</f>
        <v>3</v>
      </c>
      <c r="R15" s="73">
        <f>(IF(F9&lt;F10,1,0))+(IF(F19&lt;F18,1,0))+(IF(J33&lt;J32,1,0))+(IF(F38&lt;F39,1,0))</f>
        <v>1</v>
      </c>
      <c r="S15" s="73">
        <f>IF(F9&lt;&gt;"",(IF(F9=F10,1,0)),0)+IF(F18&lt;&gt;"",(IF(F18=J19,1,0)),0)+IF(J32&lt;&gt;"",(IF(J32=J33,1,0)),0)+IF(F39&lt;&gt;"",(IF(F39=F38,1,0)),0)</f>
        <v>0</v>
      </c>
      <c r="T15" s="73">
        <f t="shared" si="1"/>
        <v>6</v>
      </c>
      <c r="U15" s="73">
        <f>F10+F18+J32+F39</f>
        <v>14</v>
      </c>
      <c r="V15" s="74">
        <f>F9+F19+J33+F38</f>
        <v>27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5" t="s">
        <v>359</v>
      </c>
      <c r="AN15" s="84" t="s">
        <v>356</v>
      </c>
      <c r="AS15" s="85"/>
      <c r="AT15" s="86"/>
      <c r="AV15" s="393"/>
      <c r="AW15" s="339">
        <f>B7</f>
        <v>41460</v>
      </c>
      <c r="AX15" s="320"/>
      <c r="AY15" s="320"/>
      <c r="AZ15" s="399"/>
      <c r="BA15" s="393"/>
      <c r="BB15" s="339">
        <f>$AW$15</f>
        <v>41460</v>
      </c>
      <c r="BC15" s="320"/>
      <c r="BD15" s="320"/>
      <c r="BE15" s="17"/>
    </row>
    <row r="16" spans="1:58" ht="15" thickBot="1" x14ac:dyDescent="0.35">
      <c r="B16" s="22"/>
      <c r="C16" s="4"/>
      <c r="D16" s="472" t="str">
        <f>P17</f>
        <v>Langan Baseball American</v>
      </c>
      <c r="E16" s="75"/>
      <c r="F16" s="76">
        <v>1</v>
      </c>
      <c r="G16" s="9"/>
      <c r="H16" s="472" t="str">
        <f>P11</f>
        <v>NJ Marlins</v>
      </c>
      <c r="I16" s="75"/>
      <c r="J16" s="76">
        <v>5</v>
      </c>
      <c r="K16" s="9"/>
      <c r="O16" s="464"/>
      <c r="P16" s="71" t="str">
        <f t="shared" si="0"/>
        <v>Langan Baseball National</v>
      </c>
      <c r="Q16" s="72">
        <f>(IF(F10&gt;F9,1,0))+(IF(F12&gt;F13,1,0))+(IF(F32&gt;F33,1,0))+(IF(F36&gt;F35,1,0))</f>
        <v>2</v>
      </c>
      <c r="R16" s="73">
        <f>(IF(F10&lt;F9,1,0))+(IF(F12&lt;F13,1,0))+(IF(F32&lt;F33,1,0))+(IF(F36&lt;F351,0))</f>
        <v>1</v>
      </c>
      <c r="S16" s="73">
        <f>IF(F10&lt;&gt;"",(IF(F10=F9,1,0)),0)+IF(F12&lt;&gt;"",(IF(F12=F13,1,0)),0)+IF(F33&lt;&gt;"",(IF(F33=F32,1,0)),0)+IF(F35&lt;&gt;"",(IF(F35=F36,1,0)),0)</f>
        <v>1</v>
      </c>
      <c r="T16" s="73">
        <f t="shared" si="1"/>
        <v>5</v>
      </c>
      <c r="U16" s="73">
        <f>F9+F13+F35+F33</f>
        <v>26</v>
      </c>
      <c r="V16" s="74">
        <f>F10+F12+F32+F36</f>
        <v>35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5" t="s">
        <v>358</v>
      </c>
      <c r="AN16" s="95" t="s">
        <v>357</v>
      </c>
      <c r="AS16" s="85"/>
      <c r="AT16" s="86"/>
      <c r="AU16" s="295"/>
      <c r="AV16" s="393"/>
      <c r="AW16" s="340" t="str">
        <f>D6</f>
        <v>Red Bank Regional</v>
      </c>
      <c r="AX16" s="340" t="str">
        <f>D7</f>
        <v>Varsity Field</v>
      </c>
      <c r="AY16" s="343" t="s">
        <v>135</v>
      </c>
      <c r="AZ16" s="404"/>
      <c r="BA16" s="393"/>
      <c r="BB16" s="340" t="str">
        <f>H6</f>
        <v>Meadow Ridge</v>
      </c>
      <c r="BC16" s="340" t="str">
        <f>H7</f>
        <v>East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71" t="str">
        <f t="shared" si="0"/>
        <v>Langan Baseball American</v>
      </c>
      <c r="Q17" s="72">
        <f>(IF(F16&gt;F15,1,0))+(IF(F21&gt;F22,1,0))+(IF(F27&gt;F26,1,0))+(IF(F29&gt;F30,1,0))</f>
        <v>2</v>
      </c>
      <c r="R17" s="73">
        <f>(IF(F16&lt;F15,1,0))+(IF(F21&lt;F22,1,0))+(IF(F27&lt;F26,1,0))+(IF(F29&lt;F30,1,0))</f>
        <v>2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4</v>
      </c>
      <c r="U17" s="73">
        <f>F15+F22+F26+F30</f>
        <v>17</v>
      </c>
      <c r="V17" s="154">
        <f>F16+F21+F27+F29</f>
        <v>24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2" t="s">
        <v>53</v>
      </c>
      <c r="AN17" s="95" t="s">
        <v>358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x14ac:dyDescent="0.3">
      <c r="B18" s="30">
        <v>0.13541666666666666</v>
      </c>
      <c r="C18" s="4"/>
      <c r="D18" s="36" t="str">
        <f>P13</f>
        <v>NJ Edge - Elite</v>
      </c>
      <c r="E18" s="69"/>
      <c r="F18" s="70">
        <v>3</v>
      </c>
      <c r="G18" s="9"/>
      <c r="H18" s="471" t="str">
        <f>P12</f>
        <v>SI Cadets</v>
      </c>
      <c r="I18" s="69"/>
      <c r="J18" s="70">
        <v>1</v>
      </c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 t="s">
        <v>357</v>
      </c>
      <c r="AN18" s="97" t="s">
        <v>69</v>
      </c>
      <c r="AS18" s="85"/>
      <c r="AT18" s="86"/>
      <c r="AV18" s="393"/>
      <c r="AW18" s="333" t="str">
        <f>D9</f>
        <v>Baseball U</v>
      </c>
      <c r="AX18" s="4"/>
      <c r="AY18" s="317"/>
      <c r="AZ18" s="404"/>
      <c r="BA18" s="393"/>
      <c r="BB18" s="4"/>
      <c r="BC18" s="333" t="str">
        <f>H9</f>
        <v>NJ Marlins</v>
      </c>
      <c r="BD18" s="319"/>
      <c r="BE18" s="17"/>
    </row>
    <row r="19" spans="2:58" ht="15" thickBot="1" x14ac:dyDescent="0.35">
      <c r="B19" s="31"/>
      <c r="C19" s="4"/>
      <c r="D19" s="39" t="str">
        <f>P15</f>
        <v>Baseball U</v>
      </c>
      <c r="E19" s="75"/>
      <c r="F19" s="76">
        <v>8</v>
      </c>
      <c r="G19" s="9"/>
      <c r="H19" s="472" t="str">
        <f>P9</f>
        <v>NJ Jays</v>
      </c>
      <c r="I19" s="75"/>
      <c r="J19" s="76">
        <v>2</v>
      </c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84" t="s">
        <v>356</v>
      </c>
      <c r="AN19" s="95" t="s">
        <v>359</v>
      </c>
      <c r="AS19" s="85"/>
      <c r="AT19" s="86"/>
      <c r="AU19" s="295"/>
      <c r="AV19" s="393"/>
      <c r="AW19" s="333" t="str">
        <f>D10</f>
        <v>Langan Baseball National</v>
      </c>
      <c r="AX19" s="4"/>
      <c r="AY19" s="318"/>
      <c r="AZ19" s="404"/>
      <c r="BA19" s="393"/>
      <c r="BB19" s="320"/>
      <c r="BC19" s="333" t="str">
        <f>H10</f>
        <v>NJ 9ers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 t="str">
        <f>P17</f>
        <v>Langan Baseball American</v>
      </c>
      <c r="E21" s="69"/>
      <c r="F21" s="70">
        <v>12</v>
      </c>
      <c r="G21" s="9"/>
      <c r="H21" s="473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 t="str">
        <f>P13</f>
        <v>NJ Edge - Elite</v>
      </c>
      <c r="E22" s="75"/>
      <c r="F22" s="76">
        <v>0</v>
      </c>
      <c r="G22" s="427"/>
      <c r="H22" s="23"/>
      <c r="I22" s="75"/>
      <c r="J22" s="76"/>
      <c r="K22" s="427"/>
      <c r="O22" s="9"/>
      <c r="P22" s="103" t="s">
        <v>160</v>
      </c>
      <c r="Q22" s="607" t="s">
        <v>136</v>
      </c>
      <c r="R22" s="608"/>
      <c r="S22" s="608"/>
      <c r="T22" s="608"/>
      <c r="U22" s="608"/>
      <c r="V22" s="609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632" t="str">
        <f>AA33</f>
        <v>Matrix Baseball</v>
      </c>
      <c r="R23" s="596"/>
      <c r="S23" s="596"/>
      <c r="T23" s="596"/>
      <c r="U23" s="596"/>
      <c r="V23" s="597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428" t="str">
        <f>D6</f>
        <v>Red Bank Regional</v>
      </c>
      <c r="E24" s="7"/>
      <c r="F24" s="8"/>
      <c r="G24" s="7"/>
      <c r="H24" s="432" t="str">
        <f>H6</f>
        <v>Meadow Ridge</v>
      </c>
      <c r="I24" s="7"/>
      <c r="J24" s="8"/>
      <c r="K24" s="7"/>
      <c r="O24" s="9"/>
      <c r="P24" s="41">
        <v>2</v>
      </c>
      <c r="Q24" s="633" t="str">
        <f>AA34</f>
        <v>Baseball U</v>
      </c>
      <c r="R24" s="634"/>
      <c r="S24" s="634"/>
      <c r="T24" s="634"/>
      <c r="U24" s="634"/>
      <c r="V24" s="635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41461</v>
      </c>
      <c r="C25" s="16"/>
      <c r="D25" s="429" t="str">
        <f>D7</f>
        <v>Varsity Field</v>
      </c>
      <c r="E25" s="9"/>
      <c r="F25" s="104" t="s">
        <v>135</v>
      </c>
      <c r="G25" s="9"/>
      <c r="H25" s="433" t="str">
        <f>H7</f>
        <v>East</v>
      </c>
      <c r="I25" s="9"/>
      <c r="J25" s="104" t="s">
        <v>135</v>
      </c>
      <c r="K25" s="9"/>
      <c r="O25" s="9"/>
      <c r="P25" s="41">
        <v>3</v>
      </c>
      <c r="Q25" s="633" t="str">
        <f>AA32</f>
        <v>NJ Jays</v>
      </c>
      <c r="R25" s="634"/>
      <c r="S25" s="634"/>
      <c r="T25" s="634"/>
      <c r="U25" s="634"/>
      <c r="V25" s="635"/>
      <c r="AJ25" s="105">
        <v>15</v>
      </c>
      <c r="AK25" s="97"/>
      <c r="AN25" s="100"/>
      <c r="AS25" s="85"/>
      <c r="AT25" s="86"/>
      <c r="AV25" s="390"/>
      <c r="AW25" s="391" t="str">
        <f>AK26</f>
        <v>17/18U</v>
      </c>
      <c r="AX25" s="392"/>
      <c r="AY25" s="392"/>
      <c r="AZ25" s="398"/>
      <c r="BA25" s="390"/>
      <c r="BB25" s="391" t="str">
        <f>AK26</f>
        <v>17/18U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P9</f>
        <v>NJ Jays</v>
      </c>
      <c r="E26" s="69"/>
      <c r="F26" s="493">
        <v>8</v>
      </c>
      <c r="G26" s="9"/>
      <c r="H26" s="36" t="str">
        <f>P13</f>
        <v>NJ Edge - Elite</v>
      </c>
      <c r="I26" s="69"/>
      <c r="J26" s="493">
        <v>2</v>
      </c>
      <c r="K26" s="9"/>
      <c r="O26" s="9"/>
      <c r="P26" s="41">
        <v>4</v>
      </c>
      <c r="Q26" s="633" t="str">
        <f>AA36</f>
        <v>NJ Marlins</v>
      </c>
      <c r="R26" s="634"/>
      <c r="S26" s="634"/>
      <c r="T26" s="634"/>
      <c r="U26" s="634"/>
      <c r="V26" s="635"/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70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P17</f>
        <v>Langan Baseball American</v>
      </c>
      <c r="E27" s="75"/>
      <c r="F27" s="494">
        <v>6</v>
      </c>
      <c r="G27" s="9"/>
      <c r="H27" s="39" t="str">
        <f>P14</f>
        <v>Matrix Baseball</v>
      </c>
      <c r="I27" s="75"/>
      <c r="J27" s="494">
        <v>3</v>
      </c>
      <c r="K27" s="9"/>
      <c r="O27" s="9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76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127</v>
      </c>
      <c r="AS28" s="85"/>
      <c r="AT28" s="86"/>
      <c r="AV28" s="393"/>
      <c r="AW28" s="339">
        <f>$AW$15</f>
        <v>41460</v>
      </c>
      <c r="AX28" s="320"/>
      <c r="AY28" s="320"/>
      <c r="AZ28" s="399"/>
      <c r="BA28" s="393"/>
      <c r="BB28" s="339">
        <f>$AW$15</f>
        <v>41460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P17</f>
        <v>Langan Baseball American</v>
      </c>
      <c r="E29" s="69"/>
      <c r="F29" s="493">
        <v>5</v>
      </c>
      <c r="G29" s="9"/>
      <c r="H29" s="36" t="str">
        <f>P14</f>
        <v>Matrix Baseball</v>
      </c>
      <c r="I29" s="69"/>
      <c r="J29" s="493">
        <v>8</v>
      </c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426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93"/>
      <c r="AW29" s="340" t="str">
        <f>AW16</f>
        <v>Red Bank Regional</v>
      </c>
      <c r="AX29" s="340" t="str">
        <f>AX16</f>
        <v>Varsity Field</v>
      </c>
      <c r="AY29" s="320" t="s">
        <v>135</v>
      </c>
      <c r="AZ29" s="399"/>
      <c r="BA29" s="393"/>
      <c r="BB29" s="340" t="str">
        <f>BB16</f>
        <v>Meadow Ridge</v>
      </c>
      <c r="BC29" s="340" t="str">
        <f>BC16</f>
        <v>East</v>
      </c>
      <c r="BD29" s="320" t="s">
        <v>135</v>
      </c>
      <c r="BE29" s="17"/>
    </row>
    <row r="30" spans="2:58" ht="15" thickBot="1" x14ac:dyDescent="0.35">
      <c r="B30" s="31"/>
      <c r="C30" s="4"/>
      <c r="D30" s="39" t="str">
        <f>P10</f>
        <v>NJ 9ers</v>
      </c>
      <c r="E30" s="75"/>
      <c r="F30" s="494">
        <v>4</v>
      </c>
      <c r="G30" s="9"/>
      <c r="H30" s="39" t="str">
        <f>P12</f>
        <v>SI Cadets</v>
      </c>
      <c r="I30" s="75"/>
      <c r="J30" s="494">
        <v>2</v>
      </c>
      <c r="K30" s="9"/>
      <c r="O30" s="9"/>
      <c r="P30" s="68"/>
      <c r="Q30" s="68"/>
      <c r="R30" s="68"/>
      <c r="S30" s="68"/>
      <c r="T30" s="68"/>
      <c r="U30" s="68"/>
      <c r="V30" s="28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275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604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Langan Baseball National</v>
      </c>
      <c r="AX31" s="4"/>
      <c r="AY31" s="319"/>
      <c r="AZ31" s="399"/>
      <c r="BA31" s="393"/>
      <c r="BB31" s="320" t="str">
        <f>H12</f>
        <v>NJ 9ers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1" t="str">
        <f>P16</f>
        <v>Langan Baseball National</v>
      </c>
      <c r="E32" s="117"/>
      <c r="F32" s="51">
        <v>12</v>
      </c>
      <c r="G32" s="9"/>
      <c r="H32" s="36" t="str">
        <f>P12</f>
        <v>SI Cadets</v>
      </c>
      <c r="I32" s="69"/>
      <c r="J32" s="493">
        <v>0</v>
      </c>
      <c r="K32" s="9"/>
      <c r="O32" s="9"/>
      <c r="P32" s="592" t="str">
        <f>AK26</f>
        <v>17/18U</v>
      </c>
      <c r="Q32" s="593"/>
      <c r="R32" s="593"/>
      <c r="S32" s="593"/>
      <c r="T32" s="593"/>
      <c r="U32" s="593"/>
      <c r="V32" s="594"/>
      <c r="Z32" s="71" t="s">
        <v>155</v>
      </c>
      <c r="AA32" s="285" t="s">
        <v>349</v>
      </c>
      <c r="AB32" s="285">
        <v>3</v>
      </c>
      <c r="AC32" s="285">
        <v>1</v>
      </c>
      <c r="AD32" s="285">
        <v>0</v>
      </c>
      <c r="AE32" s="285">
        <v>6</v>
      </c>
      <c r="AF32" s="285">
        <v>24</v>
      </c>
      <c r="AG32" s="285">
        <v>23</v>
      </c>
      <c r="AJ32" s="120"/>
      <c r="AK32" s="121"/>
      <c r="AS32" s="85"/>
      <c r="AT32" s="86"/>
      <c r="AV32" s="393"/>
      <c r="AW32" s="333" t="str">
        <f>D13</f>
        <v>Matrix Baseball</v>
      </c>
      <c r="AX32" s="4"/>
      <c r="AY32" s="321"/>
      <c r="AZ32" s="399"/>
      <c r="BA32" s="393"/>
      <c r="BB32" s="320" t="str">
        <f>H13</f>
        <v>SI Cadets</v>
      </c>
      <c r="BC32" s="4"/>
      <c r="BD32" s="329"/>
      <c r="BE32" s="17"/>
    </row>
    <row r="33" spans="2:57" ht="16.2" thickBot="1" x14ac:dyDescent="0.35">
      <c r="B33" s="31"/>
      <c r="C33" s="4"/>
      <c r="D33" s="475" t="str">
        <f>P9</f>
        <v>NJ Jays</v>
      </c>
      <c r="E33" s="9"/>
      <c r="F33" s="13">
        <v>5</v>
      </c>
      <c r="G33" s="9"/>
      <c r="H33" s="49" t="str">
        <f>P15</f>
        <v>Baseball U</v>
      </c>
      <c r="I33" s="75"/>
      <c r="J33" s="494">
        <v>7</v>
      </c>
      <c r="K33" s="9"/>
      <c r="O33" s="9"/>
      <c r="P33" s="592" t="s">
        <v>148</v>
      </c>
      <c r="Q33" s="593"/>
      <c r="R33" s="593"/>
      <c r="S33" s="593"/>
      <c r="T33" s="593"/>
      <c r="U33" s="593"/>
      <c r="V33" s="594"/>
      <c r="Z33" s="66" t="s">
        <v>155</v>
      </c>
      <c r="AA33" s="71" t="s">
        <v>358</v>
      </c>
      <c r="AB33" s="72">
        <v>3</v>
      </c>
      <c r="AC33" s="73">
        <v>1</v>
      </c>
      <c r="AD33" s="73">
        <v>0</v>
      </c>
      <c r="AE33" s="73">
        <v>6</v>
      </c>
      <c r="AF33" s="73">
        <v>13</v>
      </c>
      <c r="AG33" s="74">
        <v>20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 t="s">
        <v>53</v>
      </c>
      <c r="AB34" s="285">
        <v>3</v>
      </c>
      <c r="AC34" s="285">
        <v>1</v>
      </c>
      <c r="AD34" s="285">
        <v>0</v>
      </c>
      <c r="AE34" s="285">
        <v>6</v>
      </c>
      <c r="AF34" s="285">
        <v>14</v>
      </c>
      <c r="AG34" s="285">
        <v>27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P11</f>
        <v>NJ Marlins</v>
      </c>
      <c r="E35" s="69"/>
      <c r="F35" s="70">
        <v>10</v>
      </c>
      <c r="G35" s="9"/>
      <c r="H35" s="36" t="str">
        <f>P10</f>
        <v>NJ 9ers</v>
      </c>
      <c r="I35" s="69"/>
      <c r="J35" s="493">
        <v>5</v>
      </c>
      <c r="K35" s="4"/>
      <c r="O35" s="9"/>
      <c r="P35" s="589" t="str">
        <f>IF(J49&lt;&gt;"",(IF(J49&gt;J50,F49,F50)),"")</f>
        <v>Matrix Baseball</v>
      </c>
      <c r="Q35" s="590"/>
      <c r="R35" s="590"/>
      <c r="S35" s="590"/>
      <c r="T35" s="590"/>
      <c r="U35" s="590"/>
      <c r="V35" s="591"/>
      <c r="Z35" s="91" t="s">
        <v>159</v>
      </c>
      <c r="AA35" s="285" t="s">
        <v>357</v>
      </c>
      <c r="AB35" s="285">
        <v>2</v>
      </c>
      <c r="AC35" s="285">
        <v>1</v>
      </c>
      <c r="AD35" s="285">
        <v>1</v>
      </c>
      <c r="AE35" s="285">
        <v>5</v>
      </c>
      <c r="AF35" s="285">
        <v>26</v>
      </c>
      <c r="AG35" s="285">
        <v>35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P16</f>
        <v>Langan Baseball National</v>
      </c>
      <c r="E36" s="75"/>
      <c r="F36" s="76">
        <v>10</v>
      </c>
      <c r="G36" s="9"/>
      <c r="H36" s="39" t="str">
        <f>P13</f>
        <v>NJ Edge - Elite</v>
      </c>
      <c r="I36" s="75"/>
      <c r="J36" s="494">
        <v>1</v>
      </c>
      <c r="K36" s="4"/>
      <c r="O36" s="9"/>
      <c r="P36" s="589"/>
      <c r="Q36" s="590"/>
      <c r="R36" s="590"/>
      <c r="S36" s="590"/>
      <c r="T36" s="590"/>
      <c r="U36" s="590"/>
      <c r="V36" s="591"/>
      <c r="Z36" s="152" t="s">
        <v>176</v>
      </c>
      <c r="AA36" s="285" t="s">
        <v>188</v>
      </c>
      <c r="AB36" s="285">
        <v>2</v>
      </c>
      <c r="AC36" s="285">
        <v>1</v>
      </c>
      <c r="AD36" s="285">
        <v>1</v>
      </c>
      <c r="AE36" s="285">
        <v>5</v>
      </c>
      <c r="AF36" s="285">
        <v>25</v>
      </c>
      <c r="AG36" s="285">
        <v>26</v>
      </c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P15</f>
        <v>Baseball U</v>
      </c>
      <c r="E38" s="98"/>
      <c r="F38" s="70">
        <v>5</v>
      </c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17/18U</v>
      </c>
      <c r="AX38" s="392"/>
      <c r="AY38" s="392"/>
      <c r="AZ38" s="398"/>
      <c r="BA38" s="390"/>
      <c r="BB38" s="391" t="str">
        <f>AK26</f>
        <v>17/18U</v>
      </c>
      <c r="BC38" s="392"/>
      <c r="BD38" s="392"/>
      <c r="BE38" s="57"/>
    </row>
    <row r="39" spans="2:57" ht="15" thickBot="1" x14ac:dyDescent="0.35">
      <c r="B39" s="31"/>
      <c r="C39" s="16"/>
      <c r="D39" s="23" t="str">
        <f>P11</f>
        <v>NJ Marlins</v>
      </c>
      <c r="E39" s="101"/>
      <c r="F39" s="76">
        <v>6</v>
      </c>
      <c r="G39" s="427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354</v>
      </c>
      <c r="D41" s="130" t="str">
        <f>D24</f>
        <v>Red Bank Regional</v>
      </c>
      <c r="E41" s="7"/>
      <c r="F41" s="585" t="s">
        <v>136</v>
      </c>
      <c r="G41" s="585"/>
      <c r="H41" s="586"/>
      <c r="I41" s="157"/>
      <c r="J41" s="8"/>
      <c r="K41" s="9"/>
      <c r="R41" s="9"/>
      <c r="S41" s="9"/>
      <c r="T41" s="9"/>
      <c r="U41" s="9"/>
      <c r="V41" s="9"/>
      <c r="AV41" s="393"/>
      <c r="AW41" s="339">
        <f>$AW$15</f>
        <v>41460</v>
      </c>
      <c r="AX41" s="320"/>
      <c r="AY41" s="320"/>
      <c r="AZ41" s="399"/>
      <c r="BA41" s="393"/>
      <c r="BB41" s="339">
        <f>$AW$15</f>
        <v>41460</v>
      </c>
      <c r="BC41" s="320"/>
      <c r="BD41" s="320"/>
      <c r="BE41" s="17"/>
    </row>
    <row r="42" spans="2:57" ht="15" thickBot="1" x14ac:dyDescent="0.35">
      <c r="B42" s="256">
        <v>41462</v>
      </c>
      <c r="C42" s="16"/>
      <c r="D42" s="132" t="str">
        <f>D25</f>
        <v>Varsity Field</v>
      </c>
      <c r="E42" s="427"/>
      <c r="F42" s="587"/>
      <c r="G42" s="587"/>
      <c r="H42" s="588"/>
      <c r="I42" s="158" t="s">
        <v>135</v>
      </c>
      <c r="J42" s="13" t="s">
        <v>135</v>
      </c>
      <c r="K42" s="9"/>
      <c r="R42" s="9"/>
      <c r="S42" s="9"/>
      <c r="T42" s="9"/>
      <c r="U42" s="9"/>
      <c r="V42" s="9"/>
      <c r="AV42" s="393"/>
      <c r="AW42" s="339" t="str">
        <f>AW29</f>
        <v>Red Bank Regional</v>
      </c>
      <c r="AX42" s="340" t="str">
        <f>AX29</f>
        <v>Varsity Field</v>
      </c>
      <c r="AY42" s="320" t="s">
        <v>135</v>
      </c>
      <c r="AZ42" s="399"/>
      <c r="BA42" s="393"/>
      <c r="BB42" s="339" t="str">
        <f>BB16</f>
        <v>Meadow Ridge</v>
      </c>
      <c r="BC42" s="340" t="str">
        <f>BC16</f>
        <v>East</v>
      </c>
      <c r="BD42" s="320"/>
      <c r="BE42" s="17"/>
    </row>
    <row r="43" spans="2:57" x14ac:dyDescent="0.3">
      <c r="B43" s="30">
        <v>0.375</v>
      </c>
      <c r="D43" s="51" t="s">
        <v>149</v>
      </c>
      <c r="E43" s="133"/>
      <c r="F43" s="595" t="str">
        <f>Q26</f>
        <v>NJ Marlins</v>
      </c>
      <c r="G43" s="596"/>
      <c r="H43" s="597"/>
      <c r="I43" s="431"/>
      <c r="J43" s="51">
        <v>3</v>
      </c>
      <c r="K43" s="9"/>
      <c r="R43" s="430"/>
      <c r="S43" s="430"/>
      <c r="T43" s="430"/>
      <c r="U43" s="430"/>
      <c r="V43" s="430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598" t="str">
        <f>Q23</f>
        <v>Matrix Baseball</v>
      </c>
      <c r="G44" s="599"/>
      <c r="H44" s="600"/>
      <c r="I44" s="162"/>
      <c r="J44" s="52">
        <v>4</v>
      </c>
      <c r="K44" s="9"/>
      <c r="R44" s="430"/>
      <c r="S44" s="430"/>
      <c r="T44" s="430"/>
      <c r="U44" s="430"/>
      <c r="V44" s="430"/>
      <c r="AV44" s="393"/>
      <c r="AW44" s="333" t="str">
        <f>D15</f>
        <v>Matrix Baseball</v>
      </c>
      <c r="AX44" s="4"/>
      <c r="AY44" s="319"/>
      <c r="AZ44" s="399"/>
      <c r="BA44" s="393"/>
      <c r="BB44" s="333" t="str">
        <f>H15</f>
        <v>NJ Jays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R45" s="131"/>
      <c r="S45" s="430"/>
      <c r="T45" s="430"/>
      <c r="U45" s="430"/>
      <c r="V45" s="430"/>
      <c r="AV45" s="393"/>
      <c r="AW45" s="333" t="str">
        <f>D16</f>
        <v>Langan Baseball American</v>
      </c>
      <c r="AX45" s="4"/>
      <c r="AY45" s="321"/>
      <c r="AZ45" s="399"/>
      <c r="BA45" s="393"/>
      <c r="BB45" s="333" t="str">
        <f>H16</f>
        <v>NJ Marlins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168</v>
      </c>
      <c r="E46" s="140"/>
      <c r="F46" s="595" t="str">
        <f>Q25</f>
        <v>NJ Jays</v>
      </c>
      <c r="G46" s="596"/>
      <c r="H46" s="597"/>
      <c r="I46" s="164"/>
      <c r="J46" s="51">
        <v>5</v>
      </c>
      <c r="K46" s="9"/>
      <c r="R46" s="430"/>
      <c r="S46" s="430"/>
      <c r="T46" s="430"/>
      <c r="U46" s="430"/>
      <c r="V46" s="430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150</v>
      </c>
      <c r="E47" s="142"/>
      <c r="F47" s="595" t="str">
        <f>Q24</f>
        <v>Baseball U</v>
      </c>
      <c r="G47" s="596"/>
      <c r="H47" s="597"/>
      <c r="I47" s="165"/>
      <c r="J47" s="52">
        <v>0</v>
      </c>
      <c r="K47" s="9"/>
      <c r="R47" s="430"/>
      <c r="S47" s="430"/>
      <c r="T47" s="430"/>
      <c r="U47" s="430"/>
      <c r="V47" s="430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430"/>
      <c r="V48" s="430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2:57" ht="15" thickBot="1" x14ac:dyDescent="0.35">
      <c r="B49" s="30">
        <v>4.1666666666666664E-2</v>
      </c>
      <c r="D49" s="460" t="s">
        <v>294</v>
      </c>
      <c r="E49" s="140"/>
      <c r="F49" s="595" t="str">
        <f>IF(J43&lt;&gt;"",(IF(J43&gt;J44,F43,F44)),"")</f>
        <v>Matrix Baseball</v>
      </c>
      <c r="G49" s="596"/>
      <c r="H49" s="597"/>
      <c r="I49" s="164"/>
      <c r="J49" s="51">
        <v>1</v>
      </c>
      <c r="K49" s="9"/>
      <c r="L49" s="4"/>
      <c r="M49" s="4"/>
      <c r="N49" s="430"/>
      <c r="O49" s="430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2:57" ht="15" thickBot="1" x14ac:dyDescent="0.35">
      <c r="B50" s="31"/>
      <c r="D50" s="461" t="s">
        <v>295</v>
      </c>
      <c r="E50" s="142"/>
      <c r="F50" s="595" t="str">
        <f>IF(J46&lt;&gt;"",(IF(J47&gt;J46,F47,F46)),"")</f>
        <v>NJ Jays</v>
      </c>
      <c r="G50" s="596"/>
      <c r="H50" s="597"/>
      <c r="I50" s="165"/>
      <c r="J50" s="52">
        <v>0</v>
      </c>
      <c r="K50" s="9"/>
      <c r="L50" s="4"/>
      <c r="M50" s="4"/>
      <c r="N50" s="430"/>
      <c r="O50" s="430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2:57" ht="15.6" x14ac:dyDescent="0.3">
      <c r="B51" s="137"/>
      <c r="C51" s="78"/>
      <c r="D51" s="80"/>
      <c r="E51" s="138"/>
      <c r="F51" s="139"/>
      <c r="G51" s="139"/>
      <c r="H51" s="139"/>
      <c r="I51" s="138"/>
      <c r="J51" s="80"/>
      <c r="AV51" s="390"/>
      <c r="AW51" s="391" t="str">
        <f>AK26</f>
        <v>17/18U</v>
      </c>
      <c r="AX51" s="392"/>
      <c r="AY51" s="392"/>
      <c r="AZ51" s="398"/>
      <c r="BA51" s="390"/>
      <c r="BB51" s="391" t="str">
        <f>AK26</f>
        <v>17/18U</v>
      </c>
      <c r="BC51" s="392"/>
      <c r="BD51" s="392"/>
      <c r="BE51" s="57"/>
    </row>
    <row r="52" spans="2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2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2:57" x14ac:dyDescent="0.3">
      <c r="AV54" s="393"/>
      <c r="AW54" s="339">
        <f>$AW$15</f>
        <v>41460</v>
      </c>
      <c r="AX54" s="320"/>
      <c r="AY54" s="320"/>
      <c r="AZ54" s="399"/>
      <c r="BA54" s="393"/>
      <c r="BB54" s="339">
        <f>$AW$15</f>
        <v>41460</v>
      </c>
      <c r="BC54" s="320"/>
      <c r="BD54" s="320"/>
      <c r="BE54" s="17"/>
    </row>
    <row r="55" spans="2:57" x14ac:dyDescent="0.3">
      <c r="AV55" s="393"/>
      <c r="AW55" s="339" t="str">
        <f>AW42</f>
        <v>Red Bank Regional</v>
      </c>
      <c r="AX55" s="339" t="str">
        <f>AX42</f>
        <v>Varsity Field</v>
      </c>
      <c r="AY55" s="320"/>
      <c r="AZ55" s="399"/>
      <c r="BA55" s="393"/>
      <c r="BB55" s="339" t="str">
        <f>BB16</f>
        <v>Meadow Ridge</v>
      </c>
      <c r="BC55" s="340" t="str">
        <f>BC16</f>
        <v>East</v>
      </c>
      <c r="BD55" s="320"/>
      <c r="BE55" s="17"/>
    </row>
    <row r="56" spans="2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2:57" x14ac:dyDescent="0.3">
      <c r="AV57" s="393"/>
      <c r="AW57" s="333" t="str">
        <f>D18</f>
        <v>NJ Edge - Elite</v>
      </c>
      <c r="AX57" s="4"/>
      <c r="AY57" s="319"/>
      <c r="AZ57" s="399"/>
      <c r="BA57" s="393"/>
      <c r="BB57" s="333" t="str">
        <f>H18</f>
        <v>SI Cadets</v>
      </c>
      <c r="BC57" s="4"/>
      <c r="BD57" s="319"/>
      <c r="BE57" s="17"/>
    </row>
    <row r="58" spans="2:57" x14ac:dyDescent="0.3">
      <c r="AV58" s="393"/>
      <c r="AW58" s="333" t="str">
        <f>D19</f>
        <v>Baseball U</v>
      </c>
      <c r="AX58" s="4"/>
      <c r="AY58" s="321"/>
      <c r="AZ58" s="399"/>
      <c r="BA58" s="393"/>
      <c r="BB58" s="333" t="str">
        <f>H19</f>
        <v>NJ Jays</v>
      </c>
      <c r="BC58" s="4"/>
      <c r="BD58" s="321"/>
      <c r="BE58" s="17"/>
    </row>
    <row r="59" spans="2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2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2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2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2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2:57" ht="15.6" x14ac:dyDescent="0.3">
      <c r="AV64" s="390"/>
      <c r="AW64" s="391" t="str">
        <f>AK26</f>
        <v>17/18U</v>
      </c>
      <c r="AX64" s="392"/>
      <c r="AY64" s="392"/>
      <c r="AZ64" s="398"/>
      <c r="BA64" s="390"/>
      <c r="BB64" s="391" t="str">
        <f>AK26</f>
        <v>17/18U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41460</v>
      </c>
      <c r="AX67" s="339" t="str">
        <f>AX55</f>
        <v>Varsity Field</v>
      </c>
      <c r="AY67" s="320"/>
      <c r="AZ67" s="399"/>
      <c r="BA67" s="393"/>
      <c r="BB67" s="339">
        <f>$AW$15</f>
        <v>41460</v>
      </c>
      <c r="BC67" s="320"/>
      <c r="BD67" s="320"/>
      <c r="BE67" s="17"/>
    </row>
    <row r="68" spans="48:57" x14ac:dyDescent="0.3">
      <c r="AV68" s="393"/>
      <c r="AW68" s="339" t="str">
        <f>AW55</f>
        <v>Red Bank Regional</v>
      </c>
      <c r="AX68" s="320"/>
      <c r="AY68" s="320"/>
      <c r="AZ68" s="399"/>
      <c r="BA68" s="393"/>
      <c r="BB68" s="339" t="str">
        <f>BB16</f>
        <v>Meadow Ridge</v>
      </c>
      <c r="BC68" s="340" t="str">
        <f>BC16</f>
        <v>East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 t="str">
        <f>D21</f>
        <v>Langan Baseball American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 t="str">
        <f>D22</f>
        <v>NJ Edge - Elite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17/18U</v>
      </c>
      <c r="AX77" s="392"/>
      <c r="AY77" s="392"/>
      <c r="AZ77" s="398"/>
      <c r="BA77" s="390"/>
      <c r="BB77" s="391" t="str">
        <f>AK26</f>
        <v>17/18U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41460</v>
      </c>
      <c r="AX80" s="320"/>
      <c r="AY80" s="320"/>
      <c r="AZ80" s="399"/>
      <c r="BA80" s="393"/>
      <c r="BB80" s="339">
        <f>$AW$15</f>
        <v>41460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17/18U</v>
      </c>
      <c r="AX90" s="392"/>
      <c r="AY90" s="392"/>
      <c r="AZ90" s="398"/>
      <c r="BA90" s="390"/>
      <c r="BB90" s="391" t="str">
        <f>AK26</f>
        <v>17/18U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41460</v>
      </c>
      <c r="AX93" s="320"/>
      <c r="AY93" s="320"/>
      <c r="AZ93" s="399"/>
      <c r="BA93" s="393"/>
      <c r="BB93" s="339">
        <f>$AW$80</f>
        <v>41460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17/18U</v>
      </c>
      <c r="AX103" s="392"/>
      <c r="AY103" s="392"/>
      <c r="AZ103" s="398"/>
      <c r="BA103" s="390"/>
      <c r="BB103" s="391" t="str">
        <f>AK26</f>
        <v>17/18U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41460</v>
      </c>
      <c r="AX106" s="320"/>
      <c r="AY106" s="320"/>
      <c r="AZ106" s="399"/>
      <c r="BA106" s="393"/>
      <c r="BB106" s="339">
        <f>B25</f>
        <v>41461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Red Bank Regional</v>
      </c>
      <c r="BC107" s="340" t="str">
        <f>D25</f>
        <v>Varsity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NJ Jays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Langan Baseball American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17/18U</v>
      </c>
      <c r="AX116" s="392"/>
      <c r="AY116" s="392"/>
      <c r="AZ116" s="398"/>
      <c r="BA116" s="390"/>
      <c r="BB116" s="391" t="str">
        <f>AK26</f>
        <v>17/18U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41461</v>
      </c>
      <c r="AX119" s="320"/>
      <c r="AY119" s="320"/>
      <c r="AZ119" s="399"/>
      <c r="BA119" s="393"/>
      <c r="BB119" s="339">
        <f>$BB$106</f>
        <v>41461</v>
      </c>
      <c r="BC119" s="320"/>
      <c r="BD119" s="320"/>
      <c r="BE119" s="17"/>
    </row>
    <row r="120" spans="48:57" x14ac:dyDescent="0.3">
      <c r="AV120" s="393"/>
      <c r="AW120" s="339" t="str">
        <f>$BB$107</f>
        <v>Red Bank Regional</v>
      </c>
      <c r="AX120" s="341" t="str">
        <f>$BC$107</f>
        <v>Varsity Field</v>
      </c>
      <c r="AY120" s="320" t="s">
        <v>135</v>
      </c>
      <c r="AZ120" s="399"/>
      <c r="BA120" s="393"/>
      <c r="BB120" s="339" t="str">
        <f>$BB$107</f>
        <v>Red Bank Regional</v>
      </c>
      <c r="BC120" s="341" t="str">
        <f>$BC$107</f>
        <v>Varsity Field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Langan Baseball American</v>
      </c>
      <c r="AX122" s="4"/>
      <c r="AY122" s="319"/>
      <c r="AZ122" s="399"/>
      <c r="BA122" s="393"/>
      <c r="BB122" s="320" t="str">
        <f>D32</f>
        <v>Langan Baseball National</v>
      </c>
      <c r="BC122" s="4"/>
      <c r="BD122" s="319"/>
      <c r="BE122" s="17"/>
    </row>
    <row r="123" spans="48:57" x14ac:dyDescent="0.3">
      <c r="AV123" s="393"/>
      <c r="AW123" s="333" t="str">
        <f>D30</f>
        <v>NJ 9ers</v>
      </c>
      <c r="AX123" s="4"/>
      <c r="AY123" s="321"/>
      <c r="AZ123" s="399"/>
      <c r="BA123" s="393"/>
      <c r="BB123" s="333" t="str">
        <f>D33</f>
        <v>NJ Jays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17/18U</v>
      </c>
      <c r="AX129" s="392"/>
      <c r="AY129" s="392"/>
      <c r="AZ129" s="398"/>
      <c r="BA129" s="390"/>
      <c r="BB129" s="391" t="str">
        <f>AK26</f>
        <v>17/18U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41461</v>
      </c>
      <c r="AX132" s="320"/>
      <c r="AY132" s="320"/>
      <c r="AZ132" s="399"/>
      <c r="BA132" s="393"/>
      <c r="BB132" s="339">
        <f>$BB$106</f>
        <v>41461</v>
      </c>
      <c r="BC132" s="320"/>
      <c r="BD132" s="320"/>
      <c r="BE132" s="17"/>
    </row>
    <row r="133" spans="48:57" x14ac:dyDescent="0.3">
      <c r="AV133" s="393"/>
      <c r="AW133" s="339" t="str">
        <f>$BB$107</f>
        <v>Red Bank Regional</v>
      </c>
      <c r="AX133" s="341" t="str">
        <f>$BC$107</f>
        <v>Varsity Field</v>
      </c>
      <c r="AY133" s="320" t="s">
        <v>135</v>
      </c>
      <c r="AZ133" s="399"/>
      <c r="BA133" s="393"/>
      <c r="BB133" s="339" t="str">
        <f>$BB$107</f>
        <v>Red Bank Regional</v>
      </c>
      <c r="BC133" s="341" t="str">
        <f>$BC$107</f>
        <v>Varsity Field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NJ Marlins</v>
      </c>
      <c r="AX135" s="4"/>
      <c r="AY135" s="319"/>
      <c r="AZ135" s="399"/>
      <c r="BA135" s="393"/>
      <c r="BB135" s="333" t="str">
        <f>D38</f>
        <v>Baseball U</v>
      </c>
      <c r="BC135" s="4"/>
      <c r="BD135" s="319"/>
      <c r="BE135" s="17"/>
    </row>
    <row r="136" spans="48:57" x14ac:dyDescent="0.3">
      <c r="AV136" s="393"/>
      <c r="AW136" s="333" t="str">
        <f>D36</f>
        <v>Langan Baseball National</v>
      </c>
      <c r="AX136" s="4"/>
      <c r="AY136" s="319"/>
      <c r="AZ136" s="399"/>
      <c r="BA136" s="393"/>
      <c r="BB136" s="333" t="str">
        <f>D39</f>
        <v>NJ Marlins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17/18U</v>
      </c>
      <c r="AX142" s="392"/>
      <c r="AY142" s="392"/>
      <c r="AZ142" s="398"/>
      <c r="BA142" s="390"/>
      <c r="BB142" s="391" t="str">
        <f>AK26</f>
        <v>17/18U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41461</v>
      </c>
      <c r="AX145" s="320"/>
      <c r="AY145" s="320"/>
      <c r="AZ145" s="399"/>
      <c r="BA145" s="393"/>
      <c r="BB145" s="339">
        <f>$AW$132</f>
        <v>41461</v>
      </c>
      <c r="BC145" s="320"/>
      <c r="BD145" s="320"/>
      <c r="BE145" s="17"/>
    </row>
    <row r="146" spans="48:57" x14ac:dyDescent="0.3">
      <c r="AV146" s="393"/>
      <c r="AW146" s="340" t="str">
        <f>H24</f>
        <v>Meadow Ridge</v>
      </c>
      <c r="AX146" s="341" t="str">
        <f>H25</f>
        <v>East</v>
      </c>
      <c r="AY146" s="320" t="s">
        <v>135</v>
      </c>
      <c r="AZ146" s="399"/>
      <c r="BA146" s="393"/>
      <c r="BB146" s="340" t="str">
        <f>$AW$146</f>
        <v>Meadow Ridge</v>
      </c>
      <c r="BC146" s="341" t="str">
        <f>$AX$146</f>
        <v>East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NJ Edge - Elite</v>
      </c>
      <c r="AX148" s="4"/>
      <c r="AY148" s="141"/>
      <c r="AZ148" s="17"/>
      <c r="BA148" s="393"/>
      <c r="BB148" s="320" t="str">
        <f>H29</f>
        <v>Matrix Baseball</v>
      </c>
      <c r="BC148" s="4"/>
      <c r="BD148" s="141"/>
      <c r="BE148" s="17"/>
    </row>
    <row r="149" spans="48:57" x14ac:dyDescent="0.3">
      <c r="AV149" s="393"/>
      <c r="AW149" s="413" t="str">
        <f>H27</f>
        <v>Matrix Baseball</v>
      </c>
      <c r="AX149" s="4"/>
      <c r="AY149" s="321"/>
      <c r="AZ149" s="399"/>
      <c r="BA149" s="393"/>
      <c r="BB149" s="320" t="str">
        <f>H30</f>
        <v>SI Cadets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17/18U</v>
      </c>
      <c r="AX155" s="392"/>
      <c r="AY155" s="392"/>
      <c r="AZ155" s="398"/>
      <c r="BA155" s="390"/>
      <c r="BB155" s="391" t="str">
        <f>AK26</f>
        <v>17/18U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41461</v>
      </c>
      <c r="AX158" s="320"/>
      <c r="AY158" s="320"/>
      <c r="AZ158" s="399"/>
      <c r="BA158" s="393"/>
      <c r="BB158" s="339">
        <f>$BB$106</f>
        <v>41461</v>
      </c>
      <c r="BC158" s="320"/>
      <c r="BD158" s="320"/>
      <c r="BE158" s="17"/>
    </row>
    <row r="159" spans="48:57" x14ac:dyDescent="0.3">
      <c r="AV159" s="393"/>
      <c r="AW159" s="339" t="str">
        <f>AW146</f>
        <v>Meadow Ridge</v>
      </c>
      <c r="AX159" s="341" t="str">
        <f>AX146</f>
        <v>East</v>
      </c>
      <c r="AY159" s="320" t="s">
        <v>135</v>
      </c>
      <c r="AZ159" s="399"/>
      <c r="BA159" s="393"/>
      <c r="BB159" s="339" t="str">
        <f>AW146</f>
        <v>Meadow Ridge</v>
      </c>
      <c r="BC159" s="341" t="str">
        <f>AX146</f>
        <v>East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SI Cadets</v>
      </c>
      <c r="AX161" s="4"/>
      <c r="AY161" s="319"/>
      <c r="AZ161" s="399"/>
      <c r="BA161" s="393"/>
      <c r="BB161" s="333" t="str">
        <f>H35</f>
        <v>NJ 9ers</v>
      </c>
      <c r="BC161" s="320"/>
      <c r="BD161" s="319"/>
      <c r="BE161" s="17"/>
    </row>
    <row r="162" spans="48:57" x14ac:dyDescent="0.3">
      <c r="AV162" s="393"/>
      <c r="AW162" s="333" t="str">
        <f>H33</f>
        <v>Baseball U</v>
      </c>
      <c r="AX162" s="4"/>
      <c r="AY162" s="321"/>
      <c r="AZ162" s="399"/>
      <c r="BA162" s="393"/>
      <c r="BB162" s="332" t="str">
        <f>H36</f>
        <v>NJ Edge - Elite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17/18U</v>
      </c>
      <c r="AX168" s="392"/>
      <c r="AY168" s="392"/>
      <c r="AZ168" s="398"/>
      <c r="BA168" s="390"/>
      <c r="BB168" s="391" t="str">
        <f>AK26</f>
        <v>17/18U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41461</v>
      </c>
      <c r="AX171" s="320"/>
      <c r="AY171" s="320"/>
      <c r="AZ171" s="399"/>
      <c r="BA171" s="393"/>
      <c r="BB171" s="339">
        <f>$BB$106</f>
        <v>41461</v>
      </c>
      <c r="BC171" s="320"/>
      <c r="BD171" s="320"/>
      <c r="BE171" s="17"/>
    </row>
    <row r="172" spans="48:57" x14ac:dyDescent="0.3">
      <c r="AV172" s="393"/>
      <c r="AW172" s="339" t="str">
        <f>AW146</f>
        <v>Meadow Ridge</v>
      </c>
      <c r="AX172" s="341" t="str">
        <f>AX146</f>
        <v>East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17/18U</v>
      </c>
      <c r="AX181" s="392"/>
      <c r="AY181" s="392"/>
      <c r="AZ181" s="398"/>
      <c r="BA181" s="390"/>
      <c r="BB181" s="391" t="str">
        <f>AK26</f>
        <v>17/18U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41461</v>
      </c>
      <c r="AX184" s="320"/>
      <c r="AY184" s="320"/>
      <c r="AZ184" s="399"/>
      <c r="BA184" s="393"/>
      <c r="BB184" s="339">
        <f>$AW$132</f>
        <v>41461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17/18U</v>
      </c>
      <c r="AX194" s="392"/>
      <c r="AY194" s="392"/>
      <c r="AZ194" s="398"/>
      <c r="BA194" s="390"/>
      <c r="BB194" s="391" t="str">
        <f>AK26</f>
        <v>17/18U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41461</v>
      </c>
      <c r="AX197" s="320"/>
      <c r="AY197" s="320"/>
      <c r="AZ197" s="399"/>
      <c r="BA197" s="393"/>
      <c r="BB197" s="339">
        <f>$BB$106</f>
        <v>41461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17/18U</v>
      </c>
      <c r="AX207" s="392" t="s">
        <v>338</v>
      </c>
      <c r="AY207" s="392"/>
      <c r="AZ207" s="398"/>
      <c r="BA207" s="390"/>
      <c r="BB207" s="391" t="str">
        <f>AK26</f>
        <v>17/18U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41462</v>
      </c>
      <c r="AX210" s="320"/>
      <c r="AY210" s="320"/>
      <c r="AZ210" s="399"/>
      <c r="BA210" s="393"/>
      <c r="BB210" s="339">
        <f>$AW$210</f>
        <v>41462</v>
      </c>
      <c r="BC210" s="320"/>
      <c r="BD210" s="320"/>
      <c r="BE210" s="17"/>
    </row>
    <row r="211" spans="48:57" x14ac:dyDescent="0.3">
      <c r="AV211" s="393"/>
      <c r="AW211" s="340" t="str">
        <f>D41</f>
        <v>Red Bank Regional</v>
      </c>
      <c r="AX211" s="341" t="str">
        <f>D42</f>
        <v>Varsity Field</v>
      </c>
      <c r="AY211" s="320" t="s">
        <v>135</v>
      </c>
      <c r="AZ211" s="399"/>
      <c r="BA211" s="393"/>
      <c r="BB211" s="339" t="str">
        <f>$AW$211</f>
        <v>Red Bank Regional</v>
      </c>
      <c r="BC211" s="339" t="str">
        <f>$AX$211</f>
        <v>Varsity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17/18U</v>
      </c>
      <c r="BC220" s="5" t="s">
        <v>337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41462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>
        <f>L41</f>
        <v>0</v>
      </c>
      <c r="BC224" s="339">
        <f>L42</f>
        <v>0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4">
    <mergeCell ref="B1:N3"/>
    <mergeCell ref="P1:V3"/>
    <mergeCell ref="B5:N5"/>
    <mergeCell ref="P5:V5"/>
    <mergeCell ref="Z26:AA26"/>
    <mergeCell ref="Q22:V22"/>
    <mergeCell ref="Q23:V23"/>
    <mergeCell ref="Q25:V25"/>
    <mergeCell ref="Q26:V26"/>
    <mergeCell ref="F49:H49"/>
    <mergeCell ref="F50:H50"/>
    <mergeCell ref="AJ9:AK9"/>
    <mergeCell ref="AJ10:AK10"/>
    <mergeCell ref="Q24:V24"/>
    <mergeCell ref="AA30:AG30"/>
    <mergeCell ref="Z31:AA31"/>
    <mergeCell ref="F46:H46"/>
    <mergeCell ref="P35:V36"/>
    <mergeCell ref="F47:H47"/>
    <mergeCell ref="P32:V32"/>
    <mergeCell ref="P33:V33"/>
    <mergeCell ref="F41:H42"/>
    <mergeCell ref="F43:H43"/>
    <mergeCell ref="F44:H44"/>
  </mergeCells>
  <pageMargins left="0.7" right="0.7" top="0.75" bottom="0.75" header="0.3" footer="0.3"/>
  <pageSetup scale="13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D19:J30"/>
    </sheetView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85" zoomScaleNormal="85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8" width="8.88671875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611" t="s">
        <v>372</v>
      </c>
      <c r="C1" s="612"/>
      <c r="D1" s="612"/>
      <c r="E1" s="612"/>
      <c r="F1" s="612"/>
      <c r="G1" s="612"/>
      <c r="H1" s="612"/>
      <c r="I1" s="612"/>
      <c r="J1" s="612"/>
      <c r="K1" s="613"/>
      <c r="M1" s="620" t="str">
        <f>AG26</f>
        <v>13U</v>
      </c>
      <c r="N1" s="621"/>
      <c r="O1" s="621"/>
      <c r="P1" s="621"/>
      <c r="Q1" s="621"/>
      <c r="R1" s="621"/>
      <c r="S1" s="622"/>
      <c r="AD1" s="296" t="s">
        <v>16</v>
      </c>
    </row>
    <row r="2" spans="1:50" ht="18" x14ac:dyDescent="0.35">
      <c r="B2" s="614"/>
      <c r="C2" s="615"/>
      <c r="D2" s="615"/>
      <c r="E2" s="615"/>
      <c r="F2" s="615"/>
      <c r="G2" s="615"/>
      <c r="H2" s="615"/>
      <c r="I2" s="615"/>
      <c r="J2" s="615"/>
      <c r="K2" s="616"/>
      <c r="M2" s="623"/>
      <c r="N2" s="624"/>
      <c r="O2" s="624"/>
      <c r="P2" s="624"/>
      <c r="Q2" s="624"/>
      <c r="R2" s="624"/>
      <c r="S2" s="625"/>
      <c r="AD2" s="297" t="s">
        <v>17</v>
      </c>
    </row>
    <row r="3" spans="1:50" ht="18.600000000000001" thickBot="1" x14ac:dyDescent="0.4">
      <c r="B3" s="617"/>
      <c r="C3" s="618"/>
      <c r="D3" s="618"/>
      <c r="E3" s="618"/>
      <c r="F3" s="618"/>
      <c r="G3" s="618"/>
      <c r="H3" s="618"/>
      <c r="I3" s="618"/>
      <c r="J3" s="618"/>
      <c r="K3" s="619"/>
      <c r="M3" s="626"/>
      <c r="N3" s="627"/>
      <c r="O3" s="627"/>
      <c r="P3" s="627"/>
      <c r="Q3" s="627"/>
      <c r="R3" s="627"/>
      <c r="S3" s="628"/>
      <c r="AD3" s="298" t="s">
        <v>18</v>
      </c>
    </row>
    <row r="4" spans="1:50" ht="18" thickBot="1" x14ac:dyDescent="0.35"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4"/>
      <c r="M4" s="379"/>
      <c r="N4" s="379"/>
      <c r="O4" s="379"/>
      <c r="P4" s="379"/>
      <c r="Q4" s="379"/>
      <c r="R4" s="379"/>
      <c r="S4" s="379"/>
      <c r="AD4" s="299" t="s">
        <v>19</v>
      </c>
    </row>
    <row r="5" spans="1:50" ht="18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9"/>
      <c r="M5" s="629" t="s">
        <v>133</v>
      </c>
      <c r="N5" s="630"/>
      <c r="O5" s="630"/>
      <c r="P5" s="630"/>
      <c r="Q5" s="630"/>
      <c r="R5" s="630"/>
      <c r="S5" s="631"/>
      <c r="AD5" s="299" t="s">
        <v>20</v>
      </c>
    </row>
    <row r="6" spans="1:50" ht="18" x14ac:dyDescent="0.35">
      <c r="B6" s="169" t="s">
        <v>361</v>
      </c>
      <c r="C6" s="5"/>
      <c r="D6" s="381" t="str">
        <f>AG27</f>
        <v>Liitle Silver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384" t="str">
        <f>AG28</f>
        <v>Sickles Field</v>
      </c>
      <c r="E7" s="377"/>
      <c r="F7" s="13" t="s">
        <v>135</v>
      </c>
      <c r="G7" s="9"/>
      <c r="H7" s="50" t="str">
        <f>AG30</f>
        <v>School</v>
      </c>
      <c r="I7" s="377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Jersey Strong</v>
      </c>
      <c r="E9" s="69"/>
      <c r="F9" s="70">
        <v>0</v>
      </c>
      <c r="G9" s="9"/>
      <c r="H9" s="36" t="str">
        <f>M13</f>
        <v>Wall Force</v>
      </c>
      <c r="I9" s="69"/>
      <c r="J9" s="70">
        <v>13</v>
      </c>
      <c r="K9" s="9"/>
      <c r="L9" s="9"/>
      <c r="M9" s="71" t="str">
        <f t="shared" ref="M9:M16" si="0">AG11</f>
        <v>Jersey Strong</v>
      </c>
      <c r="N9" s="72">
        <f>(IF(F9&gt;F10,1,0))+(IF(F13&gt;F12,1,0))+(IF(J26&gt;J27,1,0))+(IF(J33&gt;J32,1,0))</f>
        <v>0</v>
      </c>
      <c r="O9" s="73">
        <f>(IF(F9&lt;F10,1,0))+(IF(F13&lt;F12,1,0))+(IF(J26&lt;J27,1,0))+(IF(J33&lt;J32,1,0))</f>
        <v>4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" si="1">(N9*2)+(P9*1)</f>
        <v>0</v>
      </c>
      <c r="R9" s="73">
        <f>F10+F12+J27+J32</f>
        <v>44</v>
      </c>
      <c r="S9" s="74">
        <f>F9+F13+J26+J33</f>
        <v>3</v>
      </c>
      <c r="T9" s="68"/>
      <c r="V9" s="68"/>
      <c r="W9" s="68"/>
      <c r="X9" s="68"/>
      <c r="Y9" s="68"/>
      <c r="Z9" s="68"/>
      <c r="AA9" s="68"/>
      <c r="AB9" s="68"/>
      <c r="AC9" s="68"/>
      <c r="AF9" s="601" t="s">
        <v>184</v>
      </c>
      <c r="AG9" s="601"/>
    </row>
    <row r="10" spans="1:50" ht="15" thickBot="1" x14ac:dyDescent="0.35">
      <c r="B10" s="22"/>
      <c r="C10" s="4"/>
      <c r="D10" s="39" t="str">
        <f>M10</f>
        <v>Langan Baseball</v>
      </c>
      <c r="E10" s="75"/>
      <c r="F10" s="76">
        <v>6</v>
      </c>
      <c r="G10" s="9"/>
      <c r="H10" s="39" t="str">
        <f>M14</f>
        <v>Middletown Mavericks</v>
      </c>
      <c r="I10" s="75"/>
      <c r="J10" s="76">
        <v>2</v>
      </c>
      <c r="K10" s="9"/>
      <c r="L10" s="9"/>
      <c r="M10" s="71" t="str">
        <f t="shared" si="0"/>
        <v>Langan Baseball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ref="Q10" si="2">(N10*2)+(P10*1)</f>
        <v>6</v>
      </c>
      <c r="R10" s="73">
        <f>F9+F16+F27+F32</f>
        <v>17</v>
      </c>
      <c r="S10" s="74">
        <f>F10+F15+F26+F33</f>
        <v>23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02"/>
      <c r="AG10" s="603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Jersey Shore Thunder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ref="Q11" si="3">(N11*2)+(P11*1)</f>
        <v>2</v>
      </c>
      <c r="R11" s="73">
        <f>F13+F18+F26+F30</f>
        <v>19</v>
      </c>
      <c r="S11" s="74">
        <f>F12+F19+F27+F29</f>
        <v>20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333</v>
      </c>
      <c r="AJ11" s="82" t="s">
        <v>362</v>
      </c>
      <c r="AM11" s="295"/>
      <c r="AN11" s="390"/>
      <c r="AO11" s="391" t="str">
        <f>AG26</f>
        <v>13U</v>
      </c>
      <c r="AP11" s="392"/>
      <c r="AQ11" s="392"/>
      <c r="AR11" s="57"/>
      <c r="AS11" s="390"/>
      <c r="AT11" s="391" t="str">
        <f>AG26</f>
        <v>13U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M11</f>
        <v>Jersey Shore Thunder</v>
      </c>
      <c r="E12" s="69"/>
      <c r="F12" s="70">
        <v>14</v>
      </c>
      <c r="G12" s="9"/>
      <c r="H12" s="36" t="str">
        <f>M15</f>
        <v>Central Jersey Stampede</v>
      </c>
      <c r="I12" s="69"/>
      <c r="J12" s="70">
        <v>2</v>
      </c>
      <c r="K12" s="9"/>
      <c r="L12" s="9"/>
      <c r="M12" s="71" t="str">
        <f t="shared" si="0"/>
        <v>Jersey Crew</v>
      </c>
      <c r="N12" s="72">
        <f>(IF(F16&gt;F15,1,0))+(IF(F18&gt;F19,1,0))+(IF(J27&gt;J26,1,0))+(IF(J29&gt;J30,1,0))</f>
        <v>4</v>
      </c>
      <c r="O12" s="73">
        <f>(IF(F16&lt;F15,1,0))+(IF(F18&lt;F19,1,0))+(IF(J27&lt;J26,1,0))+(IF(J29&lt;J30,1,0))</f>
        <v>0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ref="Q12" si="4">(N12*2)+(P12*1)</f>
        <v>8</v>
      </c>
      <c r="R12" s="73">
        <f>F15+F19+J26+J30</f>
        <v>9</v>
      </c>
      <c r="S12" s="74">
        <f>F16+F18+J27+J29</f>
        <v>38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95" t="s">
        <v>46</v>
      </c>
      <c r="AJ12" s="84" t="s">
        <v>217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Jersey Strong</v>
      </c>
      <c r="E13" s="75"/>
      <c r="F13" s="76">
        <v>2</v>
      </c>
      <c r="G13" s="9"/>
      <c r="H13" s="39" t="str">
        <f>M13</f>
        <v>Wall Force</v>
      </c>
      <c r="I13" s="75"/>
      <c r="J13" s="76">
        <v>3</v>
      </c>
      <c r="K13" s="9"/>
      <c r="L13" s="9"/>
      <c r="M13" s="71" t="str">
        <f t="shared" si="0"/>
        <v>Wall Force</v>
      </c>
      <c r="N13" s="72">
        <f>(IF(J9&gt;J10,1,0))+(IF(J13&gt;J12,1,0))+(IF(J32&gt;J33,1,0))+(IF(J36&gt;J35,1,0))</f>
        <v>4</v>
      </c>
      <c r="O13" s="73">
        <f>(IF(J9&lt;J10,1,0))+(IF(J13&lt;J12,1,0))+(IF(J32&lt;J33,1,0))+(IF(J36&lt;J35,1,0))</f>
        <v>0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ref="Q13" si="5">(N13*2)+(P13*1)</f>
        <v>8</v>
      </c>
      <c r="R13" s="73">
        <f>J10+J12+J33+J35</f>
        <v>4</v>
      </c>
      <c r="S13" s="74">
        <f>J9+J13+J32+J36</f>
        <v>32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97" t="s">
        <v>105</v>
      </c>
      <c r="AJ13" s="84" t="s">
        <v>333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Middletown Mavericks</v>
      </c>
      <c r="N14" s="72">
        <f>(IF(J10&gt;J9,1,0))+(IF(J15&gt;J16,1,0))+(IF(F32&gt;F33,1,0))+(IF(F36&gt;F35,1,0))</f>
        <v>0</v>
      </c>
      <c r="O14" s="73">
        <f>(IF(J10&lt;J9,1,0))+(IF(J15&lt;J16,1,0))+(IF(F32&lt;F33,1,0))+(IF(F36&lt;F35,1,0))</f>
        <v>4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ref="Q14" si="6">(N14*2)+(P14*1)</f>
        <v>0</v>
      </c>
      <c r="R14" s="73">
        <f>J9+J16+F33+F35</f>
        <v>44</v>
      </c>
      <c r="S14" s="74">
        <f>J10+J15+F32+F36</f>
        <v>12</v>
      </c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95" t="s">
        <v>318</v>
      </c>
      <c r="AJ14" s="95" t="s">
        <v>318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M10</f>
        <v>Langan Baseball</v>
      </c>
      <c r="E15" s="69"/>
      <c r="F15" s="70">
        <v>2</v>
      </c>
      <c r="G15" s="9"/>
      <c r="H15" s="36" t="str">
        <f>M14</f>
        <v>Middletown Mavericks</v>
      </c>
      <c r="I15" s="69"/>
      <c r="J15" s="70">
        <v>0</v>
      </c>
      <c r="K15" s="9"/>
      <c r="L15" s="9"/>
      <c r="M15" s="71" t="str">
        <f t="shared" si="0"/>
        <v>Central Jersey Stampede</v>
      </c>
      <c r="N15" s="72">
        <f>(IF(J12&gt;J13,1,0))+(IF(J19&gt;J18,1,0))+(IF(F30&gt;F29,1,0))+(IF(F35&gt;F36,1,0))</f>
        <v>2</v>
      </c>
      <c r="O15" s="73">
        <f>(IF(J12&lt;J13,1,0))+(IF(J19&lt;J18,1,0))+(IF(F30&lt;F29,1,0))+(IF(F35&lt;F36,1,0))</f>
        <v>2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ref="Q15" si="7">(N15*2)+(P15*1)</f>
        <v>4</v>
      </c>
      <c r="R15" s="73">
        <f>J13+J18+F29+F36</f>
        <v>13</v>
      </c>
      <c r="S15" s="74">
        <f>J12+J19+F30+F35</f>
        <v>19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2" t="s">
        <v>362</v>
      </c>
      <c r="AJ15" s="95" t="s">
        <v>46</v>
      </c>
      <c r="AN15" s="393"/>
      <c r="AO15" s="338" t="str">
        <f>D7</f>
        <v>Sickles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School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M12</f>
        <v>Jersey Crew</v>
      </c>
      <c r="E16" s="75"/>
      <c r="F16" s="76">
        <v>8</v>
      </c>
      <c r="G16" s="9"/>
      <c r="H16" s="39" t="str">
        <f>M16</f>
        <v>Cerbo Sun Devils</v>
      </c>
      <c r="I16" s="75"/>
      <c r="J16" s="76">
        <v>10</v>
      </c>
      <c r="K16" s="9"/>
      <c r="L16" s="9"/>
      <c r="M16" s="71" t="str">
        <f t="shared" si="0"/>
        <v>Cerbo Sun Devils</v>
      </c>
      <c r="N16" s="72">
        <f>(IF(J16&gt;J15,1,0))+(IF(J18&gt;J19,1,0))+(IF(J30&gt;J29,1,0))+(IF(J35&gt;J36,1,0))</f>
        <v>2</v>
      </c>
      <c r="O16" s="73">
        <f>(IF(J16&lt;J15,1,0))+(IF(J18&lt;J19,1,0))+(IF(J30&lt;J29,1,0))+(IF(J35&lt;J36,1,0))</f>
        <v>2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ref="Q16" si="8">(N16*2)+(P16*1)</f>
        <v>4</v>
      </c>
      <c r="R16" s="73">
        <f>J15+J19+J29+J36</f>
        <v>16</v>
      </c>
      <c r="S16" s="74">
        <f>J16+J18+J30+J35</f>
        <v>19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84" t="s">
        <v>217</v>
      </c>
      <c r="AJ16" s="84" t="s">
        <v>173</v>
      </c>
      <c r="AM16" s="295"/>
      <c r="AN16" s="393"/>
      <c r="AO16" s="320" t="str">
        <f>D9</f>
        <v>Jersey Strong</v>
      </c>
      <c r="AP16" s="4"/>
      <c r="AQ16" s="317"/>
      <c r="AR16" s="17"/>
      <c r="AS16" s="393"/>
      <c r="AT16" s="320" t="str">
        <f>H9</f>
        <v>Wall Force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84" t="s">
        <v>363</v>
      </c>
      <c r="AJ17" s="97" t="s">
        <v>105</v>
      </c>
      <c r="AM17" s="295"/>
      <c r="AN17" s="393"/>
      <c r="AO17" s="320" t="str">
        <f>D10</f>
        <v>Langan Baseball</v>
      </c>
      <c r="AP17" s="4"/>
      <c r="AQ17" s="318"/>
      <c r="AR17" s="17"/>
      <c r="AS17" s="393"/>
      <c r="AT17" s="320" t="str">
        <f>H10</f>
        <v>Middletown Mavericks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M12</f>
        <v>Jersey Crew</v>
      </c>
      <c r="E18" s="69"/>
      <c r="F18" s="70">
        <v>7</v>
      </c>
      <c r="G18" s="9"/>
      <c r="H18" s="36" t="str">
        <f>M16</f>
        <v>Cerbo Sun Devils</v>
      </c>
      <c r="I18" s="69"/>
      <c r="J18" s="70">
        <v>7</v>
      </c>
      <c r="K18" s="9"/>
      <c r="L18" s="9"/>
      <c r="R18" s="9"/>
      <c r="S18" s="102"/>
      <c r="T18" s="68"/>
      <c r="V18" s="604" t="s">
        <v>84</v>
      </c>
      <c r="W18" s="605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173</v>
      </c>
      <c r="AJ18" s="84" t="s">
        <v>363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M11</f>
        <v>Jersey Shore Thunder</v>
      </c>
      <c r="E19" s="75"/>
      <c r="F19" s="76">
        <v>4</v>
      </c>
      <c r="G19" s="9"/>
      <c r="H19" s="39" t="str">
        <f>M15</f>
        <v>Central Jersey Stampede</v>
      </c>
      <c r="I19" s="75"/>
      <c r="J19" s="76">
        <v>1</v>
      </c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38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276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/>
      <c r="E22" s="101"/>
      <c r="F22" s="76"/>
      <c r="G22" s="377"/>
      <c r="H22" s="23"/>
      <c r="I22" s="75"/>
      <c r="J22" s="76"/>
      <c r="K22" s="9"/>
      <c r="L22" s="9"/>
      <c r="R22" s="9"/>
      <c r="S22" s="102"/>
      <c r="T22" s="28"/>
      <c r="U22" s="294"/>
      <c r="W22" s="606" t="s">
        <v>85</v>
      </c>
      <c r="X22" s="606"/>
      <c r="Y22" s="606"/>
      <c r="Z22" s="606"/>
      <c r="AA22" s="606"/>
      <c r="AB22" s="606"/>
      <c r="AC22" s="606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07" t="s">
        <v>136</v>
      </c>
      <c r="O23" s="608"/>
      <c r="P23" s="608"/>
      <c r="Q23" s="608"/>
      <c r="R23" s="608"/>
      <c r="S23" s="609"/>
      <c r="T23" s="68"/>
      <c r="V23" s="604" t="s">
        <v>80</v>
      </c>
      <c r="W23" s="610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381" t="str">
        <f>D6</f>
        <v>Liitle Silver</v>
      </c>
      <c r="E24" s="7"/>
      <c r="F24" s="8"/>
      <c r="G24" s="7"/>
      <c r="H24" s="386" t="str">
        <f>H6</f>
        <v>Shrewsbury</v>
      </c>
      <c r="I24" s="7"/>
      <c r="J24" s="8"/>
      <c r="K24" s="9"/>
      <c r="L24" s="9"/>
      <c r="M24" s="40">
        <v>1</v>
      </c>
      <c r="N24" s="632" t="s">
        <v>362</v>
      </c>
      <c r="O24" s="596"/>
      <c r="P24" s="596"/>
      <c r="Q24" s="596"/>
      <c r="R24" s="596"/>
      <c r="S24" s="597"/>
      <c r="V24" s="282" t="s">
        <v>155</v>
      </c>
      <c r="W24" s="278" t="s">
        <v>318</v>
      </c>
      <c r="X24" s="278">
        <v>4</v>
      </c>
      <c r="Y24" s="278">
        <v>0</v>
      </c>
      <c r="Z24" s="278">
        <v>0</v>
      </c>
      <c r="AA24" s="278">
        <v>8</v>
      </c>
      <c r="AB24" s="278">
        <v>9</v>
      </c>
      <c r="AC24" s="278">
        <v>38</v>
      </c>
      <c r="AD24" s="4"/>
      <c r="AF24" s="143">
        <v>14</v>
      </c>
      <c r="AG24" s="144"/>
      <c r="AN24" s="390"/>
      <c r="AO24" s="391" t="str">
        <f>AG26</f>
        <v>13U</v>
      </c>
      <c r="AP24" s="392"/>
      <c r="AQ24" s="392"/>
      <c r="AR24" s="57"/>
      <c r="AS24" s="390"/>
      <c r="AT24" s="391" t="str">
        <f>AG26</f>
        <v>13U</v>
      </c>
      <c r="AU24" s="392"/>
      <c r="AV24" s="398"/>
    </row>
    <row r="25" spans="2:50" ht="15" thickBot="1" x14ac:dyDescent="0.35">
      <c r="B25" s="171">
        <v>41461</v>
      </c>
      <c r="C25" s="16"/>
      <c r="D25" s="384" t="str">
        <f>D7</f>
        <v>Sickles Field</v>
      </c>
      <c r="E25" s="9"/>
      <c r="F25" s="104" t="s">
        <v>135</v>
      </c>
      <c r="G25" s="9"/>
      <c r="H25" s="387" t="str">
        <f>H7</f>
        <v>School</v>
      </c>
      <c r="I25" s="9"/>
      <c r="J25" s="104" t="s">
        <v>135</v>
      </c>
      <c r="K25" s="9"/>
      <c r="L25" s="9"/>
      <c r="M25" s="41">
        <v>2</v>
      </c>
      <c r="N25" s="633" t="s">
        <v>318</v>
      </c>
      <c r="O25" s="634"/>
      <c r="P25" s="634"/>
      <c r="Q25" s="634"/>
      <c r="R25" s="634"/>
      <c r="S25" s="635"/>
      <c r="V25" s="282" t="s">
        <v>155</v>
      </c>
      <c r="W25" s="71" t="s">
        <v>362</v>
      </c>
      <c r="X25" s="72">
        <v>4</v>
      </c>
      <c r="Y25" s="73">
        <v>0</v>
      </c>
      <c r="Z25" s="73">
        <v>0</v>
      </c>
      <c r="AA25" s="73">
        <v>8</v>
      </c>
      <c r="AB25" s="73">
        <v>4</v>
      </c>
      <c r="AC25" s="74">
        <v>32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M10</f>
        <v>Langan Baseball</v>
      </c>
      <c r="E26" s="69"/>
      <c r="F26" s="70">
        <v>5</v>
      </c>
      <c r="G26" s="9"/>
      <c r="H26" s="36" t="str">
        <f>M9</f>
        <v>Jersey Strong</v>
      </c>
      <c r="I26" s="69"/>
      <c r="J26" s="493">
        <v>1</v>
      </c>
      <c r="K26" s="9"/>
      <c r="L26" s="9"/>
      <c r="M26" s="41">
        <v>3</v>
      </c>
      <c r="N26" s="633" t="s">
        <v>46</v>
      </c>
      <c r="O26" s="634"/>
      <c r="P26" s="634"/>
      <c r="Q26" s="634"/>
      <c r="R26" s="634"/>
      <c r="S26" s="635"/>
      <c r="V26" s="283" t="s">
        <v>159</v>
      </c>
      <c r="W26" s="278" t="s">
        <v>46</v>
      </c>
      <c r="X26" s="278">
        <v>3</v>
      </c>
      <c r="Y26" s="278">
        <v>1</v>
      </c>
      <c r="Z26" s="278">
        <v>0</v>
      </c>
      <c r="AA26" s="278">
        <v>6</v>
      </c>
      <c r="AB26" s="278">
        <v>17</v>
      </c>
      <c r="AC26" s="278">
        <v>23</v>
      </c>
      <c r="AD26" s="4"/>
      <c r="AF26" s="107" t="s">
        <v>161</v>
      </c>
      <c r="AG26" s="108" t="s">
        <v>184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Jersey Shore Thunder</v>
      </c>
      <c r="E27" s="75"/>
      <c r="F27" s="76">
        <v>2</v>
      </c>
      <c r="G27" s="9"/>
      <c r="H27" s="39" t="str">
        <f>M12</f>
        <v>Jersey Crew</v>
      </c>
      <c r="I27" s="75"/>
      <c r="J27" s="494">
        <v>11</v>
      </c>
      <c r="K27" s="9"/>
      <c r="L27" s="9"/>
      <c r="M27" s="42">
        <v>4</v>
      </c>
      <c r="N27" s="666" t="s">
        <v>173</v>
      </c>
      <c r="O27" s="599"/>
      <c r="P27" s="599"/>
      <c r="Q27" s="599"/>
      <c r="R27" s="599"/>
      <c r="S27" s="600"/>
      <c r="V27" s="283" t="s">
        <v>159</v>
      </c>
      <c r="W27" s="278" t="s">
        <v>173</v>
      </c>
      <c r="X27" s="278">
        <v>2</v>
      </c>
      <c r="Y27" s="278">
        <v>2</v>
      </c>
      <c r="Z27" s="278">
        <v>0</v>
      </c>
      <c r="AA27" s="278">
        <v>4</v>
      </c>
      <c r="AB27" s="278">
        <v>16</v>
      </c>
      <c r="AC27" s="278">
        <v>19</v>
      </c>
      <c r="AD27" s="4"/>
      <c r="AF27" s="109" t="s">
        <v>146</v>
      </c>
      <c r="AG27" s="110" t="s">
        <v>364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360</v>
      </c>
      <c r="AN28" s="393"/>
      <c r="AO28" s="340" t="str">
        <f>D7</f>
        <v>Sickles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School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M11</f>
        <v>Jersey Shore Thunder</v>
      </c>
      <c r="E29" s="69"/>
      <c r="F29" s="70">
        <v>0</v>
      </c>
      <c r="G29" s="9"/>
      <c r="H29" s="36" t="str">
        <f>M12</f>
        <v>Jersey Crew</v>
      </c>
      <c r="I29" s="69"/>
      <c r="J29" s="493">
        <v>12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153</v>
      </c>
      <c r="AN29" s="393"/>
      <c r="AO29" s="333" t="str">
        <f>D12</f>
        <v>Jersey Shore Thunder</v>
      </c>
      <c r="AP29" s="4"/>
      <c r="AQ29" s="319"/>
      <c r="AR29" s="17"/>
      <c r="AS29" s="393"/>
      <c r="AT29" s="320" t="str">
        <f>H12</f>
        <v>Central Jersey Stampede</v>
      </c>
      <c r="AU29" s="4"/>
      <c r="AV29" s="164"/>
    </row>
    <row r="30" spans="2:50" ht="16.2" thickBot="1" x14ac:dyDescent="0.35">
      <c r="B30" s="31"/>
      <c r="C30" s="4"/>
      <c r="D30" s="39" t="str">
        <f>M15</f>
        <v>Central Jersey Stampede</v>
      </c>
      <c r="E30" s="75"/>
      <c r="F30" s="76">
        <v>5</v>
      </c>
      <c r="G30" s="9"/>
      <c r="H30" s="39" t="str">
        <f>M16</f>
        <v>Cerbo Sun Devils</v>
      </c>
      <c r="I30" s="75"/>
      <c r="J30" s="494">
        <v>2</v>
      </c>
      <c r="K30" s="9"/>
      <c r="L30" s="9"/>
      <c r="M30" s="592" t="str">
        <f>AG26</f>
        <v>13U</v>
      </c>
      <c r="N30" s="593"/>
      <c r="O30" s="593"/>
      <c r="P30" s="593"/>
      <c r="Q30" s="593"/>
      <c r="R30" s="593"/>
      <c r="S30" s="594"/>
      <c r="AF30" s="111"/>
      <c r="AG30" s="112" t="s">
        <v>301</v>
      </c>
      <c r="AN30" s="393"/>
      <c r="AO30" s="333" t="str">
        <f>D13</f>
        <v>Jersey Strong</v>
      </c>
      <c r="AP30" s="4"/>
      <c r="AQ30" s="321"/>
      <c r="AR30" s="17"/>
      <c r="AS30" s="393"/>
      <c r="AT30" s="320" t="str">
        <f>H13</f>
        <v>Wall Force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92" t="s">
        <v>148</v>
      </c>
      <c r="N31" s="593"/>
      <c r="O31" s="593"/>
      <c r="P31" s="593"/>
      <c r="Q31" s="593"/>
      <c r="R31" s="593"/>
      <c r="S31" s="594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Middletown Mavericks</v>
      </c>
      <c r="E32" s="117"/>
      <c r="F32" s="51">
        <v>7</v>
      </c>
      <c r="G32" s="9"/>
      <c r="H32" s="36" t="str">
        <f>M13</f>
        <v>Wall Force</v>
      </c>
      <c r="I32" s="69"/>
      <c r="J32" s="70">
        <v>13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M10</f>
        <v>Langan Baseball</v>
      </c>
      <c r="E33" s="9"/>
      <c r="F33" s="13">
        <v>10</v>
      </c>
      <c r="G33" s="9"/>
      <c r="H33" s="49" t="str">
        <f>M9</f>
        <v>Jersey Strong</v>
      </c>
      <c r="I33" s="75"/>
      <c r="J33" s="76">
        <v>0</v>
      </c>
      <c r="K33" s="9"/>
      <c r="L33" s="9"/>
      <c r="M33" s="589" t="str">
        <f>IF(J46&lt;&gt;"",(IF(J46&gt;J47,F46,F47)),"")</f>
        <v>Wall Force</v>
      </c>
      <c r="N33" s="590"/>
      <c r="O33" s="590"/>
      <c r="P33" s="590"/>
      <c r="Q33" s="590"/>
      <c r="R33" s="590"/>
      <c r="S33" s="591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89"/>
      <c r="N34" s="590"/>
      <c r="O34" s="590"/>
      <c r="P34" s="590"/>
      <c r="Q34" s="590"/>
      <c r="R34" s="590"/>
      <c r="S34" s="591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M15</f>
        <v>Central Jersey Stampede</v>
      </c>
      <c r="E35" s="69"/>
      <c r="F35" s="70">
        <v>11</v>
      </c>
      <c r="G35" s="9"/>
      <c r="H35" s="36" t="str">
        <f>M16</f>
        <v>Cerbo Sun Devils</v>
      </c>
      <c r="I35" s="69"/>
      <c r="J35" s="70">
        <v>0</v>
      </c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M14</f>
        <v>Middletown Mavericks</v>
      </c>
      <c r="E36" s="75"/>
      <c r="F36" s="76">
        <v>3</v>
      </c>
      <c r="G36" s="9"/>
      <c r="H36" s="39" t="str">
        <f>M13</f>
        <v>Wall Force</v>
      </c>
      <c r="I36" s="75"/>
      <c r="J36" s="76">
        <v>3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13U</v>
      </c>
      <c r="AP37" s="392"/>
      <c r="AQ37" s="392"/>
      <c r="AR37" s="57"/>
      <c r="AS37" s="390"/>
      <c r="AT37" s="391" t="str">
        <f>AG26</f>
        <v>13U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382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377"/>
      <c r="H39" s="39"/>
      <c r="I39" s="383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tr">
        <f>D24</f>
        <v>Liitle Silver</v>
      </c>
      <c r="E41" s="7"/>
      <c r="F41" s="585" t="s">
        <v>136</v>
      </c>
      <c r="G41" s="585"/>
      <c r="H41" s="586"/>
      <c r="I41" s="7"/>
      <c r="J41" s="8"/>
      <c r="K41" s="28"/>
      <c r="L41" s="28"/>
      <c r="M41" s="130" t="str">
        <f>AG29</f>
        <v>Shrewsbury</v>
      </c>
      <c r="N41" s="642" t="s">
        <v>136</v>
      </c>
      <c r="O41" s="585"/>
      <c r="P41" s="585"/>
      <c r="Q41" s="585"/>
      <c r="R41" s="586"/>
      <c r="S41" s="8"/>
      <c r="AN41" s="393"/>
      <c r="AO41" s="340" t="str">
        <f>$AO$28</f>
        <v>Sickles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School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tr">
        <f>D25</f>
        <v>Sickles Field</v>
      </c>
      <c r="E42" s="377"/>
      <c r="F42" s="587"/>
      <c r="G42" s="587"/>
      <c r="H42" s="588"/>
      <c r="I42" s="377" t="s">
        <v>135</v>
      </c>
      <c r="J42" s="13" t="s">
        <v>135</v>
      </c>
      <c r="K42" s="28"/>
      <c r="L42" s="28"/>
      <c r="M42" s="132" t="str">
        <f>AG30</f>
        <v>School</v>
      </c>
      <c r="N42" s="643"/>
      <c r="O42" s="640"/>
      <c r="P42" s="640"/>
      <c r="Q42" s="640"/>
      <c r="R42" s="641"/>
      <c r="S42" s="13" t="s">
        <v>135</v>
      </c>
      <c r="AN42" s="393"/>
      <c r="AO42" s="333" t="str">
        <f>D15</f>
        <v>Langan Baseball</v>
      </c>
      <c r="AP42" s="4"/>
      <c r="AQ42" s="319"/>
      <c r="AR42" s="17"/>
      <c r="AS42" s="393"/>
      <c r="AT42" s="333" t="str">
        <f>H15</f>
        <v>Middletown Mavericks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595" t="str">
        <f>N27</f>
        <v>Cerbo Sun Devils</v>
      </c>
      <c r="G43" s="596"/>
      <c r="H43" s="597"/>
      <c r="I43" s="388"/>
      <c r="J43" s="51">
        <v>0</v>
      </c>
      <c r="K43" s="28"/>
      <c r="L43" s="259">
        <v>0.375</v>
      </c>
      <c r="M43" s="257" t="s">
        <v>168</v>
      </c>
      <c r="N43" s="667" t="str">
        <f>N26</f>
        <v>Langan Baseball</v>
      </c>
      <c r="O43" s="668"/>
      <c r="P43" s="668"/>
      <c r="Q43" s="668"/>
      <c r="R43" s="668"/>
      <c r="S43" s="179">
        <v>4</v>
      </c>
      <c r="AN43" s="393"/>
      <c r="AO43" s="333" t="str">
        <f>D16</f>
        <v>Jersey Crew</v>
      </c>
      <c r="AP43" s="4"/>
      <c r="AQ43" s="321"/>
      <c r="AR43" s="17"/>
      <c r="AS43" s="393"/>
      <c r="AT43" s="333" t="str">
        <f>H16</f>
        <v>Cerbo Sun Devils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598" t="str">
        <f>N24</f>
        <v>Wall Force</v>
      </c>
      <c r="G44" s="599"/>
      <c r="H44" s="600"/>
      <c r="I44" s="136"/>
      <c r="J44" s="52">
        <v>5</v>
      </c>
      <c r="K44" s="28"/>
      <c r="L44" s="260"/>
      <c r="M44" s="258" t="s">
        <v>150</v>
      </c>
      <c r="N44" s="669" t="str">
        <f>N25</f>
        <v>Jersey Crew</v>
      </c>
      <c r="O44" s="670"/>
      <c r="P44" s="670"/>
      <c r="Q44" s="670"/>
      <c r="R44" s="670"/>
      <c r="S44" s="276">
        <v>5</v>
      </c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89"/>
      <c r="M45" s="131"/>
      <c r="N45" s="389"/>
      <c r="O45" s="385"/>
      <c r="P45" s="385"/>
      <c r="Q45" s="385"/>
      <c r="R45" s="385"/>
      <c r="S45" s="385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169</v>
      </c>
      <c r="E46" s="140"/>
      <c r="F46" s="595" t="str">
        <f>IF(J43&lt;&gt;"",(IF(J43&gt;J44,F43,F44)),"")</f>
        <v>Wall Force</v>
      </c>
      <c r="G46" s="596"/>
      <c r="H46" s="597"/>
      <c r="I46" s="141"/>
      <c r="J46" s="51">
        <v>5</v>
      </c>
      <c r="K46" s="28"/>
      <c r="L46" s="131"/>
      <c r="M46" s="131"/>
      <c r="N46" s="389"/>
      <c r="O46" s="385"/>
      <c r="P46" s="385"/>
      <c r="Q46" s="385"/>
      <c r="R46" s="385"/>
      <c r="S46" s="385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170</v>
      </c>
      <c r="E47" s="142"/>
      <c r="F47" s="595" t="str">
        <f>IF(S43&lt;&gt;"",(IF(S43&gt;S44,N43,N44)),"")</f>
        <v>Jersey Crew</v>
      </c>
      <c r="G47" s="596"/>
      <c r="H47" s="597"/>
      <c r="I47" s="53"/>
      <c r="J47" s="52">
        <v>4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13U</v>
      </c>
      <c r="AP50" s="392"/>
      <c r="AQ50" s="392"/>
      <c r="AR50" s="57"/>
      <c r="AS50" s="390"/>
      <c r="AT50" s="391" t="str">
        <f>AG26</f>
        <v>13U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40:49" x14ac:dyDescent="0.3">
      <c r="AN54" s="393"/>
      <c r="AO54" s="340" t="str">
        <f>$AO$28</f>
        <v>Sickles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School</v>
      </c>
      <c r="AU54" s="341">
        <f>$AP$54</f>
        <v>0.13541666666666666</v>
      </c>
      <c r="AV54" s="320" t="s">
        <v>135</v>
      </c>
      <c r="AW54" s="17"/>
    </row>
    <row r="55" spans="40:49" x14ac:dyDescent="0.3">
      <c r="AN55" s="393"/>
      <c r="AO55" s="333" t="str">
        <f>D18</f>
        <v>Jersey Crew</v>
      </c>
      <c r="AP55" s="4"/>
      <c r="AQ55" s="319"/>
      <c r="AR55" s="17"/>
      <c r="AS55" s="393"/>
      <c r="AT55" s="333" t="str">
        <f>H18</f>
        <v>Cerbo Sun Devils</v>
      </c>
      <c r="AU55" s="4"/>
      <c r="AV55" s="319"/>
      <c r="AW55" s="17"/>
    </row>
    <row r="56" spans="40:49" x14ac:dyDescent="0.3">
      <c r="AN56" s="393"/>
      <c r="AO56" s="333" t="str">
        <f>D19</f>
        <v>Jersey Shore Thunder</v>
      </c>
      <c r="AP56" s="4"/>
      <c r="AQ56" s="321"/>
      <c r="AR56" s="17"/>
      <c r="AS56" s="393"/>
      <c r="AT56" s="333" t="str">
        <f>H19</f>
        <v>Central Jersey Stampede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13U</v>
      </c>
      <c r="AP63" s="392"/>
      <c r="AQ63" s="392"/>
      <c r="AR63" s="57"/>
      <c r="AS63" s="390"/>
      <c r="AT63" s="391" t="str">
        <f>AG26</f>
        <v>13U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Sickles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School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>
        <f>D21</f>
        <v>0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>
        <f>D22</f>
        <v>0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13U</v>
      </c>
      <c r="AP76" s="392"/>
      <c r="AQ76" s="392"/>
      <c r="AR76" s="57"/>
      <c r="AS76" s="390"/>
      <c r="AT76" s="391" t="str">
        <f>AG26</f>
        <v>13U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Sickles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School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Langan Baseball</v>
      </c>
      <c r="AP81" s="4"/>
      <c r="AQ81" s="319"/>
      <c r="AR81" s="17"/>
      <c r="AS81" s="393"/>
      <c r="AT81" s="333" t="str">
        <f>H26</f>
        <v>Jersey Strong</v>
      </c>
      <c r="AU81" s="4"/>
      <c r="AV81" s="319"/>
      <c r="AW81" s="17"/>
    </row>
    <row r="82" spans="40:49" x14ac:dyDescent="0.3">
      <c r="AN82" s="393"/>
      <c r="AO82" s="333" t="str">
        <f>D27</f>
        <v>Jersey Shore Thunder</v>
      </c>
      <c r="AP82" s="4"/>
      <c r="AQ82" s="321"/>
      <c r="AR82" s="17"/>
      <c r="AS82" s="393"/>
      <c r="AT82" s="333" t="str">
        <f>H27</f>
        <v>Jersey Crew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13U</v>
      </c>
      <c r="AP89" s="392"/>
      <c r="AQ89" s="392"/>
      <c r="AR89" s="57"/>
      <c r="AS89" s="390"/>
      <c r="AT89" s="391" t="str">
        <f>AG26</f>
        <v>13U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Sickles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School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Jersey Shore Thunder</v>
      </c>
      <c r="AP94" s="4"/>
      <c r="AQ94" s="319"/>
      <c r="AR94" s="17"/>
      <c r="AS94" s="393"/>
      <c r="AT94" s="333" t="str">
        <f>H29</f>
        <v>Jersey Crew</v>
      </c>
      <c r="AU94" s="4"/>
      <c r="AV94" s="319"/>
      <c r="AW94" s="17"/>
    </row>
    <row r="95" spans="40:49" x14ac:dyDescent="0.3">
      <c r="AN95" s="393"/>
      <c r="AO95" s="333" t="str">
        <f>D30</f>
        <v>Central Jersey Stampede</v>
      </c>
      <c r="AP95" s="4"/>
      <c r="AQ95" s="321"/>
      <c r="AR95" s="17"/>
      <c r="AS95" s="393"/>
      <c r="AT95" s="333" t="str">
        <f>H30</f>
        <v>Cerbo Sun Devils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13U</v>
      </c>
      <c r="AP102" s="392"/>
      <c r="AQ102" s="392"/>
      <c r="AR102" s="57"/>
      <c r="AS102" s="390"/>
      <c r="AT102" s="391" t="str">
        <f>AG26</f>
        <v>13U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Sickles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School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Middletown Mavericks</v>
      </c>
      <c r="AP107" s="4"/>
      <c r="AQ107" s="319"/>
      <c r="AR107" s="17"/>
      <c r="AS107" s="393"/>
      <c r="AT107" s="320" t="str">
        <f>H32</f>
        <v>Wall Force</v>
      </c>
      <c r="AU107" s="4"/>
      <c r="AV107" s="319"/>
      <c r="AW107" s="17"/>
    </row>
    <row r="108" spans="40:49" x14ac:dyDescent="0.3">
      <c r="AN108" s="393"/>
      <c r="AO108" s="333" t="str">
        <f>D33</f>
        <v>Langan Baseball</v>
      </c>
      <c r="AP108" s="4"/>
      <c r="AQ108" s="321"/>
      <c r="AR108" s="17"/>
      <c r="AS108" s="393"/>
      <c r="AT108" s="333" t="str">
        <f>H33</f>
        <v>Jersey Strong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13U</v>
      </c>
      <c r="AP115" s="392"/>
      <c r="AQ115" s="392"/>
      <c r="AR115" s="57"/>
      <c r="AS115" s="390"/>
      <c r="AT115" s="391" t="str">
        <f>AG26</f>
        <v>13U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Sickles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School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Central Jersey Stampede</v>
      </c>
      <c r="AP120" s="4"/>
      <c r="AQ120" s="319"/>
      <c r="AR120" s="17"/>
      <c r="AS120" s="393"/>
      <c r="AT120" s="333" t="str">
        <f>H35</f>
        <v>Cerbo Sun Devils</v>
      </c>
      <c r="AU120" s="4"/>
      <c r="AV120" s="319"/>
      <c r="AW120" s="17"/>
    </row>
    <row r="121" spans="40:49" x14ac:dyDescent="0.3">
      <c r="AN121" s="393"/>
      <c r="AO121" s="333" t="str">
        <f>D36</f>
        <v>Middletown Mavericks</v>
      </c>
      <c r="AP121" s="4"/>
      <c r="AQ121" s="321"/>
      <c r="AR121" s="17"/>
      <c r="AS121" s="393"/>
      <c r="AT121" s="333" t="str">
        <f>H36</f>
        <v>Wall Force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13U</v>
      </c>
      <c r="AP128" s="392"/>
      <c r="AQ128" s="392"/>
      <c r="AR128" s="57"/>
      <c r="AS128" s="390"/>
      <c r="AT128" s="391" t="str">
        <f>AG26</f>
        <v>13U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Sickles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School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>
        <f>D38</f>
        <v>0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>
        <f>D39</f>
        <v>0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13U</v>
      </c>
      <c r="AP141" s="392"/>
      <c r="AQ141" s="392"/>
      <c r="AR141" s="57"/>
      <c r="AS141" s="390"/>
      <c r="AT141" s="391" t="str">
        <f>AG26</f>
        <v>13U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Sickles Field</v>
      </c>
      <c r="AP145" s="320"/>
      <c r="AQ145" s="320" t="s">
        <v>135</v>
      </c>
      <c r="AR145" s="17"/>
      <c r="AS145" s="393"/>
      <c r="AT145" s="340" t="str">
        <f>$AO$145</f>
        <v>Sickles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Championship</v>
      </c>
      <c r="AU147" s="333" t="str">
        <f>F46</f>
        <v>Wall Force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Game</v>
      </c>
      <c r="AU148" s="320" t="str">
        <f>F47</f>
        <v>Jersey Crew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13U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 t="str">
        <f>M42</f>
        <v>School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0.375</v>
      </c>
      <c r="AP159" s="333"/>
      <c r="AQ159" s="319"/>
      <c r="AR159" s="17"/>
    </row>
    <row r="160" spans="40:49" x14ac:dyDescent="0.3">
      <c r="AN160" s="393"/>
      <c r="AO160" s="343" t="str">
        <f>M43</f>
        <v>Seed 3</v>
      </c>
      <c r="AP160" s="333"/>
      <c r="AQ160" s="321"/>
      <c r="AR160" s="17"/>
    </row>
    <row r="161" spans="40:44" x14ac:dyDescent="0.3">
      <c r="AN161" s="393"/>
      <c r="AO161" s="343" t="str">
        <f>M44</f>
        <v>Seed 2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5">
    <mergeCell ref="B1:K3"/>
    <mergeCell ref="M1:S3"/>
    <mergeCell ref="B5:K5"/>
    <mergeCell ref="M5:S5"/>
    <mergeCell ref="N27:S27"/>
    <mergeCell ref="M30:S30"/>
    <mergeCell ref="AF9:AG9"/>
    <mergeCell ref="AF10:AG10"/>
    <mergeCell ref="N23:S23"/>
    <mergeCell ref="N24:S24"/>
    <mergeCell ref="N25:S25"/>
    <mergeCell ref="N26:S26"/>
    <mergeCell ref="W22:AC22"/>
    <mergeCell ref="V18:W18"/>
    <mergeCell ref="V23:W23"/>
    <mergeCell ref="F44:H44"/>
    <mergeCell ref="F46:H46"/>
    <mergeCell ref="F47:H47"/>
    <mergeCell ref="M31:S31"/>
    <mergeCell ref="M33:S34"/>
    <mergeCell ref="F41:H42"/>
    <mergeCell ref="F43:H43"/>
    <mergeCell ref="N43:R43"/>
    <mergeCell ref="N44:R44"/>
    <mergeCell ref="N41:R42"/>
  </mergeCells>
  <phoneticPr fontId="18" type="noConversion"/>
  <printOptions horizontalCentered="1" verticalCentered="1"/>
  <pageMargins left="0" right="0" top="0" bottom="0" header="0" footer="0"/>
  <pageSetup scale="35" fitToHeight="4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75" zoomScaleNormal="75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hidden="1" customWidth="1"/>
    <col min="23" max="23" width="21.10937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611" t="s">
        <v>372</v>
      </c>
      <c r="C1" s="612"/>
      <c r="D1" s="612"/>
      <c r="E1" s="612"/>
      <c r="F1" s="612"/>
      <c r="G1" s="612"/>
      <c r="H1" s="612"/>
      <c r="I1" s="612"/>
      <c r="J1" s="612"/>
      <c r="K1" s="613"/>
      <c r="M1" s="620" t="str">
        <f>AG26</f>
        <v>14U</v>
      </c>
      <c r="N1" s="621"/>
      <c r="O1" s="621"/>
      <c r="P1" s="621"/>
      <c r="Q1" s="621"/>
      <c r="R1" s="621"/>
      <c r="S1" s="622"/>
      <c r="AD1" s="296" t="s">
        <v>16</v>
      </c>
    </row>
    <row r="2" spans="1:50" ht="18" x14ac:dyDescent="0.35">
      <c r="B2" s="614"/>
      <c r="C2" s="615"/>
      <c r="D2" s="615"/>
      <c r="E2" s="615"/>
      <c r="F2" s="615"/>
      <c r="G2" s="615"/>
      <c r="H2" s="615"/>
      <c r="I2" s="615"/>
      <c r="J2" s="615"/>
      <c r="K2" s="616"/>
      <c r="M2" s="623"/>
      <c r="N2" s="624"/>
      <c r="O2" s="624"/>
      <c r="P2" s="624"/>
      <c r="Q2" s="624"/>
      <c r="R2" s="624"/>
      <c r="S2" s="625"/>
      <c r="AD2" s="297" t="s">
        <v>17</v>
      </c>
    </row>
    <row r="3" spans="1:50" ht="18.600000000000001" thickBot="1" x14ac:dyDescent="0.4">
      <c r="B3" s="617"/>
      <c r="C3" s="618"/>
      <c r="D3" s="618"/>
      <c r="E3" s="618"/>
      <c r="F3" s="618"/>
      <c r="G3" s="618"/>
      <c r="H3" s="618"/>
      <c r="I3" s="618"/>
      <c r="J3" s="618"/>
      <c r="K3" s="619"/>
      <c r="M3" s="626"/>
      <c r="N3" s="627"/>
      <c r="O3" s="627"/>
      <c r="P3" s="627"/>
      <c r="Q3" s="627"/>
      <c r="R3" s="627"/>
      <c r="S3" s="628"/>
      <c r="AD3" s="298" t="s">
        <v>18</v>
      </c>
    </row>
    <row r="4" spans="1:50" ht="18" thickBot="1" x14ac:dyDescent="0.35"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"/>
      <c r="M4" s="481"/>
      <c r="N4" s="481"/>
      <c r="O4" s="481"/>
      <c r="P4" s="481"/>
      <c r="Q4" s="481"/>
      <c r="R4" s="481"/>
      <c r="S4" s="481"/>
      <c r="AD4" s="299" t="s">
        <v>19</v>
      </c>
    </row>
    <row r="5" spans="1:50" ht="18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9"/>
      <c r="M5" s="629" t="s">
        <v>133</v>
      </c>
      <c r="N5" s="630"/>
      <c r="O5" s="630"/>
      <c r="P5" s="630"/>
      <c r="Q5" s="630"/>
      <c r="R5" s="630"/>
      <c r="S5" s="631"/>
      <c r="AD5" s="299" t="s">
        <v>20</v>
      </c>
    </row>
    <row r="6" spans="1:50" ht="18" x14ac:dyDescent="0.35">
      <c r="B6" s="169" t="s">
        <v>361</v>
      </c>
      <c r="C6" s="5"/>
      <c r="D6" s="484" t="str">
        <f>AG27</f>
        <v>Oceanport</v>
      </c>
      <c r="E6" s="7"/>
      <c r="F6" s="8"/>
      <c r="G6" s="7"/>
      <c r="H6" s="43" t="str">
        <f>AG29</f>
        <v>Red Bank Regional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170">
        <v>41460</v>
      </c>
      <c r="C7" s="4"/>
      <c r="D7" s="487" t="str">
        <f>AG28</f>
        <v>Blackberry Field</v>
      </c>
      <c r="E7" s="483"/>
      <c r="F7" s="13" t="s">
        <v>135</v>
      </c>
      <c r="G7" s="9"/>
      <c r="H7" s="50" t="str">
        <f>AG30</f>
        <v>JV Field</v>
      </c>
      <c r="I7" s="483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Clarkstown Stars</v>
      </c>
      <c r="E9" s="69"/>
      <c r="F9" s="70">
        <v>2</v>
      </c>
      <c r="G9" s="9"/>
      <c r="H9" s="36" t="str">
        <f>M13</f>
        <v>NJ Marlins</v>
      </c>
      <c r="I9" s="69"/>
      <c r="J9" s="70">
        <v>0</v>
      </c>
      <c r="K9" s="9"/>
      <c r="L9" s="9"/>
      <c r="M9" s="71" t="str">
        <f t="shared" ref="M9:M16" si="0">AG11</f>
        <v>Clarkstown Stars</v>
      </c>
      <c r="N9" s="72">
        <f>(IF(F9&gt;F10,1,0))+(IF(F13&gt;F12,1,0))+(IF(J26&gt;J27,1,0))+(IF(J33&gt;J32,1,0))</f>
        <v>3</v>
      </c>
      <c r="O9" s="73">
        <f>(IF(F9&lt;F10,1,0))+(IF(F13&lt;F12,1,0))+(IF(J26&lt;J27,1,0))+(IF(J33&lt;J32,1,0))</f>
        <v>1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:Q16" si="1">(N9*2)+(P9*1)</f>
        <v>6</v>
      </c>
      <c r="R9" s="73">
        <f>F10+F12+J27+J32</f>
        <v>15</v>
      </c>
      <c r="S9" s="74">
        <f>F9+F13+J26+J33</f>
        <v>36</v>
      </c>
      <c r="T9" s="68"/>
      <c r="V9" s="68"/>
      <c r="W9" s="68"/>
      <c r="X9" s="68"/>
      <c r="Y9" s="68"/>
      <c r="Z9" s="68"/>
      <c r="AA9" s="68"/>
      <c r="AB9" s="68"/>
      <c r="AC9" s="68"/>
      <c r="AF9" s="601" t="s">
        <v>365</v>
      </c>
      <c r="AG9" s="601"/>
    </row>
    <row r="10" spans="1:50" ht="15" thickBot="1" x14ac:dyDescent="0.35">
      <c r="B10" s="22"/>
      <c r="C10" s="4"/>
      <c r="D10" s="39" t="str">
        <f>M10</f>
        <v>Jersey Mudcats</v>
      </c>
      <c r="E10" s="75"/>
      <c r="F10" s="76">
        <v>4</v>
      </c>
      <c r="G10" s="9"/>
      <c r="H10" s="39" t="str">
        <f>M14</f>
        <v>Jersey Gators</v>
      </c>
      <c r="I10" s="75"/>
      <c r="J10" s="76">
        <v>11</v>
      </c>
      <c r="K10" s="9"/>
      <c r="L10" s="9"/>
      <c r="M10" s="71" t="str">
        <f t="shared" si="0"/>
        <v>Jersey Mudcats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si="1"/>
        <v>6</v>
      </c>
      <c r="R10" s="73">
        <f>F9+F16+F27+F32</f>
        <v>17</v>
      </c>
      <c r="S10" s="74">
        <f>F10+F15+F26+F33</f>
        <v>36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02"/>
      <c r="AG10" s="603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Frozen Ropes Blue Storm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si="1"/>
        <v>2</v>
      </c>
      <c r="R11" s="73">
        <f>F13+F18+F26+F30</f>
        <v>52</v>
      </c>
      <c r="S11" s="74">
        <f>F12+F19+F27+F29</f>
        <v>22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84" t="s">
        <v>371</v>
      </c>
      <c r="AJ11" s="82" t="s">
        <v>366</v>
      </c>
      <c r="AM11" s="295"/>
      <c r="AN11" s="390"/>
      <c r="AO11" s="391" t="str">
        <f>AG26</f>
        <v>14U</v>
      </c>
      <c r="AP11" s="392"/>
      <c r="AQ11" s="392"/>
      <c r="AR11" s="57"/>
      <c r="AS11" s="390"/>
      <c r="AT11" s="391" t="str">
        <f>AG26</f>
        <v>14U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M11</f>
        <v>Frozen Ropes Blue Storm</v>
      </c>
      <c r="E12" s="69"/>
      <c r="F12" s="70">
        <v>3</v>
      </c>
      <c r="G12" s="9"/>
      <c r="H12" s="36" t="str">
        <f>M15</f>
        <v>South Brunswick Vikings</v>
      </c>
      <c r="I12" s="69"/>
      <c r="J12" s="70">
        <v>22</v>
      </c>
      <c r="K12" s="9"/>
      <c r="L12" s="9"/>
      <c r="M12" s="71" t="str">
        <f t="shared" si="0"/>
        <v>Jersey Stealth</v>
      </c>
      <c r="N12" s="72">
        <f>(IF(F16&gt;F15,1,0))+(IF(F18&gt;F19,1,0))+(IF(J27&gt;J26,1,0))+(IF(J29&gt;J30,1,0))</f>
        <v>1</v>
      </c>
      <c r="O12" s="73">
        <f>(IF(F16&lt;F15,1,0))+(IF(F18&lt;F19,1,0))+(IF(J27&lt;J26,1,0))+(IF(J29&lt;J30,1,0))</f>
        <v>3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si="1"/>
        <v>2</v>
      </c>
      <c r="R12" s="73">
        <f>F15+F19+J26+J30</f>
        <v>25</v>
      </c>
      <c r="S12" s="74">
        <f>F16+F18+J27+J29</f>
        <v>17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369</v>
      </c>
      <c r="AJ12" s="84" t="s">
        <v>371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Clarkstown Stars</v>
      </c>
      <c r="E13" s="75"/>
      <c r="F13" s="76">
        <v>14</v>
      </c>
      <c r="G13" s="9"/>
      <c r="H13" s="39" t="str">
        <f>M13</f>
        <v>NJ Marlins</v>
      </c>
      <c r="I13" s="75"/>
      <c r="J13" s="76">
        <v>0</v>
      </c>
      <c r="K13" s="9"/>
      <c r="L13" s="9"/>
      <c r="M13" s="71" t="str">
        <f t="shared" si="0"/>
        <v>NJ Marlins</v>
      </c>
      <c r="N13" s="72">
        <f>(IF(J9&gt;J10,1,0))+(IF(J13&gt;J12,1,0))+(IF(J32&gt;J33,1,0))+(IF(J36&gt;J35,1,0))</f>
        <v>0</v>
      </c>
      <c r="O13" s="73">
        <f>(IF(J9&lt;J10,1,0))+(IF(J13&lt;J12,1,0))+(IF(J32&lt;J33,1,0))+(IF(J36&lt;J35,1,0))</f>
        <v>4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si="1"/>
        <v>0</v>
      </c>
      <c r="R13" s="73">
        <f>J10+J12+J33+J35</f>
        <v>63</v>
      </c>
      <c r="S13" s="74">
        <f>J9+J13+J32+J36</f>
        <v>10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97" t="s">
        <v>348</v>
      </c>
      <c r="AJ13" s="84" t="s">
        <v>105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Jersey Gators</v>
      </c>
      <c r="N14" s="72">
        <f>(IF(J10&gt;J9,1,0))+(IF(J15&gt;J16,1,0))+(IF(F32&gt;F33,1,0))+(IF(F36&gt;F35,1,0))</f>
        <v>3</v>
      </c>
      <c r="O14" s="73">
        <f>(IF(J10&lt;J9,1,0))+(IF(J15&lt;J16,1,0))+(IF(F32&lt;F33,1,0))+(IF(F36&lt;F35,1,0))</f>
        <v>1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si="1"/>
        <v>6</v>
      </c>
      <c r="R14" s="73">
        <f>J9+J16+F33+F35</f>
        <v>17</v>
      </c>
      <c r="S14" s="74">
        <f>J10+J15+F32+F36</f>
        <v>45</v>
      </c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82" t="s">
        <v>366</v>
      </c>
      <c r="AJ14" s="95" t="s">
        <v>188</v>
      </c>
      <c r="AM14" s="295"/>
      <c r="AN14" s="393"/>
      <c r="AO14" s="339">
        <f>B7</f>
        <v>41460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ht="15" thickBot="1" x14ac:dyDescent="0.35">
      <c r="B15" s="45">
        <v>4.1666666666666664E-2</v>
      </c>
      <c r="C15" s="4"/>
      <c r="D15" s="36" t="str">
        <f>M10</f>
        <v>Jersey Mudcats</v>
      </c>
      <c r="E15" s="69"/>
      <c r="F15" s="70">
        <v>5</v>
      </c>
      <c r="G15" s="9"/>
      <c r="H15" s="36" t="str">
        <f>M14</f>
        <v>Jersey Gators</v>
      </c>
      <c r="I15" s="69"/>
      <c r="J15" s="70">
        <v>17</v>
      </c>
      <c r="K15" s="9"/>
      <c r="L15" s="9"/>
      <c r="M15" s="71" t="str">
        <f t="shared" si="0"/>
        <v>South Brunswick Vikings</v>
      </c>
      <c r="N15" s="72">
        <f>(IF(J12&gt;J13,1,0))+(IF(J19&gt;J18,1,0))+(IF(F30&gt;F29,1,0))+(IF(F35&gt;F36,1,0))</f>
        <v>4</v>
      </c>
      <c r="O15" s="73">
        <f>(IF(J12&lt;J13,1,0))+(IF(J19&lt;J18,1,0))+(IF(F30&lt;F29,1,0))+(IF(F35&lt;F36,1,0))</f>
        <v>0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si="1"/>
        <v>8</v>
      </c>
      <c r="R15" s="73">
        <f>J13+J18+F29+F36</f>
        <v>10</v>
      </c>
      <c r="S15" s="74">
        <f>J12+J19+F30+F35</f>
        <v>48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95" t="s">
        <v>188</v>
      </c>
      <c r="AJ15" s="95" t="s">
        <v>367</v>
      </c>
      <c r="AN15" s="393"/>
      <c r="AO15" s="338" t="str">
        <f>D7</f>
        <v>Blackberry Field</v>
      </c>
      <c r="AP15" s="341">
        <f>B9</f>
        <v>0.35416666666666669</v>
      </c>
      <c r="AQ15" s="343" t="s">
        <v>135</v>
      </c>
      <c r="AR15" s="17"/>
      <c r="AS15" s="393"/>
      <c r="AT15" s="340" t="str">
        <f>H7</f>
        <v>JV Field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22"/>
      <c r="C16" s="4"/>
      <c r="D16" s="39" t="str">
        <f>M12</f>
        <v>Jersey Stealth</v>
      </c>
      <c r="E16" s="75"/>
      <c r="F16" s="76">
        <v>3</v>
      </c>
      <c r="G16" s="9"/>
      <c r="H16" s="39" t="str">
        <f>M16</f>
        <v>Jersey Shore Thunder</v>
      </c>
      <c r="I16" s="75"/>
      <c r="J16" s="76">
        <v>2</v>
      </c>
      <c r="K16" s="9"/>
      <c r="L16" s="9"/>
      <c r="M16" s="71" t="str">
        <f t="shared" si="0"/>
        <v>Jersey Shore Thunder</v>
      </c>
      <c r="N16" s="72">
        <f>(IF(J16&gt;J15,1,0))+(IF(J18&gt;J19,1,0))+(IF(J30&gt;J29,1,0))+(IF(J35&gt;J36,1,0))</f>
        <v>1</v>
      </c>
      <c r="O16" s="73">
        <f>(IF(J16&lt;J15,1,0))+(IF(J18&lt;J19,1,0))+(IF(J30&lt;J29,1,0))+(IF(J35&lt;J36,1,0))</f>
        <v>3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si="1"/>
        <v>2</v>
      </c>
      <c r="R16" s="73">
        <f>J15+J19+J29+J36</f>
        <v>33</v>
      </c>
      <c r="S16" s="74">
        <f>J16+J18+J30+J35</f>
        <v>18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84" t="s">
        <v>368</v>
      </c>
      <c r="AJ16" s="84" t="s">
        <v>368</v>
      </c>
      <c r="AM16" s="295"/>
      <c r="AN16" s="393"/>
      <c r="AO16" s="320" t="str">
        <f>D9</f>
        <v>Clarkstown Stars</v>
      </c>
      <c r="AP16" s="4"/>
      <c r="AQ16" s="317"/>
      <c r="AR16" s="17"/>
      <c r="AS16" s="393"/>
      <c r="AT16" s="320" t="str">
        <f>H9</f>
        <v>NJ Marlins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5" t="s">
        <v>367</v>
      </c>
      <c r="AJ17" s="97" t="s">
        <v>348</v>
      </c>
      <c r="AM17" s="295"/>
      <c r="AN17" s="393"/>
      <c r="AO17" s="320" t="str">
        <f>D10</f>
        <v>Jersey Mudcats</v>
      </c>
      <c r="AP17" s="4"/>
      <c r="AQ17" s="318"/>
      <c r="AR17" s="17"/>
      <c r="AS17" s="393"/>
      <c r="AT17" s="320" t="str">
        <f>H10</f>
        <v>Jersey Gators</v>
      </c>
      <c r="AU17" s="4"/>
      <c r="AV17" s="321"/>
      <c r="AW17" s="17"/>
      <c r="AX17" s="295"/>
    </row>
    <row r="18" spans="2:50" ht="15" thickBot="1" x14ac:dyDescent="0.35">
      <c r="B18" s="30">
        <v>0.13541666666666666</v>
      </c>
      <c r="C18" s="4"/>
      <c r="D18" s="36" t="str">
        <f>M12</f>
        <v>Jersey Stealth</v>
      </c>
      <c r="E18" s="69"/>
      <c r="F18" s="70">
        <v>8</v>
      </c>
      <c r="G18" s="9"/>
      <c r="H18" s="36" t="str">
        <f>M16</f>
        <v>Jersey Shore Thunder</v>
      </c>
      <c r="I18" s="69"/>
      <c r="J18" s="70">
        <v>0</v>
      </c>
      <c r="K18" s="9"/>
      <c r="L18" s="9"/>
      <c r="R18" s="9"/>
      <c r="S18" s="102"/>
      <c r="T18" s="68"/>
      <c r="V18" s="604" t="s">
        <v>84</v>
      </c>
      <c r="W18" s="605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105</v>
      </c>
      <c r="AJ18" s="84" t="s">
        <v>369</v>
      </c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31"/>
      <c r="C19" s="4"/>
      <c r="D19" s="39" t="str">
        <f>M11</f>
        <v>Frozen Ropes Blue Storm</v>
      </c>
      <c r="E19" s="75"/>
      <c r="F19" s="76">
        <v>14</v>
      </c>
      <c r="G19" s="9"/>
      <c r="H19" s="39" t="str">
        <f>M15</f>
        <v>South Brunswick Vikings</v>
      </c>
      <c r="I19" s="75"/>
      <c r="J19" s="76">
        <v>8</v>
      </c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482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276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31"/>
      <c r="C22" s="16"/>
      <c r="D22" s="23"/>
      <c r="E22" s="101"/>
      <c r="F22" s="76"/>
      <c r="G22" s="483"/>
      <c r="H22" s="23"/>
      <c r="I22" s="75"/>
      <c r="J22" s="76"/>
      <c r="K22" s="9"/>
      <c r="L22" s="9"/>
      <c r="R22" s="9"/>
      <c r="S22" s="102"/>
      <c r="T22" s="28"/>
      <c r="U22" s="294"/>
      <c r="W22" s="606" t="s">
        <v>85</v>
      </c>
      <c r="X22" s="606"/>
      <c r="Y22" s="606"/>
      <c r="Z22" s="606"/>
      <c r="AA22" s="606"/>
      <c r="AB22" s="606"/>
      <c r="AC22" s="606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07" t="s">
        <v>136</v>
      </c>
      <c r="O23" s="608"/>
      <c r="P23" s="608"/>
      <c r="Q23" s="608"/>
      <c r="R23" s="608"/>
      <c r="S23" s="609"/>
      <c r="T23" s="68"/>
      <c r="V23" s="604" t="s">
        <v>80</v>
      </c>
      <c r="W23" s="610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484" t="str">
        <f>D6</f>
        <v>Oceanport</v>
      </c>
      <c r="E24" s="7"/>
      <c r="F24" s="8"/>
      <c r="G24" s="7"/>
      <c r="H24" s="491" t="str">
        <f>H6</f>
        <v>Red Bank Regional</v>
      </c>
      <c r="I24" s="7"/>
      <c r="J24" s="8"/>
      <c r="K24" s="9"/>
      <c r="L24" s="9"/>
      <c r="M24" s="40">
        <v>1</v>
      </c>
      <c r="N24" s="632" t="s">
        <v>367</v>
      </c>
      <c r="O24" s="596"/>
      <c r="P24" s="596"/>
      <c r="Q24" s="596"/>
      <c r="R24" s="596"/>
      <c r="S24" s="597"/>
      <c r="V24" s="282" t="s">
        <v>155</v>
      </c>
      <c r="W24" s="278" t="s">
        <v>367</v>
      </c>
      <c r="X24" s="278">
        <v>4</v>
      </c>
      <c r="Y24" s="278">
        <v>0</v>
      </c>
      <c r="Z24" s="278">
        <v>0</v>
      </c>
      <c r="AA24" s="278">
        <v>8</v>
      </c>
      <c r="AB24" s="278">
        <v>10</v>
      </c>
      <c r="AC24" s="278">
        <v>48</v>
      </c>
      <c r="AD24" s="4"/>
      <c r="AF24" s="143">
        <v>14</v>
      </c>
      <c r="AG24" s="144"/>
      <c r="AN24" s="390"/>
      <c r="AO24" s="391" t="str">
        <f>AG26</f>
        <v>14U</v>
      </c>
      <c r="AP24" s="392"/>
      <c r="AQ24" s="392"/>
      <c r="AR24" s="57"/>
      <c r="AS24" s="390"/>
      <c r="AT24" s="391" t="str">
        <f>AG26</f>
        <v>14U</v>
      </c>
      <c r="AU24" s="392"/>
      <c r="AV24" s="398"/>
    </row>
    <row r="25" spans="2:50" ht="15" thickBot="1" x14ac:dyDescent="0.35">
      <c r="B25" s="171">
        <v>41461</v>
      </c>
      <c r="C25" s="16"/>
      <c r="D25" s="487" t="str">
        <f>D7</f>
        <v>Blackberry Field</v>
      </c>
      <c r="E25" s="9"/>
      <c r="F25" s="104" t="s">
        <v>135</v>
      </c>
      <c r="G25" s="9"/>
      <c r="H25" s="492" t="str">
        <f>H7</f>
        <v>JV Field</v>
      </c>
      <c r="I25" s="9"/>
      <c r="J25" s="104" t="s">
        <v>135</v>
      </c>
      <c r="K25" s="9"/>
      <c r="L25" s="9"/>
      <c r="M25" s="41">
        <v>2</v>
      </c>
      <c r="N25" s="633" t="s">
        <v>371</v>
      </c>
      <c r="O25" s="634"/>
      <c r="P25" s="634"/>
      <c r="Q25" s="634"/>
      <c r="R25" s="634"/>
      <c r="S25" s="635"/>
      <c r="V25" s="282" t="s">
        <v>155</v>
      </c>
      <c r="W25" s="284" t="s">
        <v>368</v>
      </c>
      <c r="X25" s="278">
        <v>3</v>
      </c>
      <c r="Y25" s="278">
        <v>1</v>
      </c>
      <c r="Z25" s="278">
        <v>0</v>
      </c>
      <c r="AA25" s="278">
        <v>6</v>
      </c>
      <c r="AB25" s="278">
        <v>17</v>
      </c>
      <c r="AC25" s="278">
        <v>45</v>
      </c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M10</f>
        <v>Jersey Mudcats</v>
      </c>
      <c r="E26" s="69"/>
      <c r="F26" s="70">
        <v>19</v>
      </c>
      <c r="G26" s="9"/>
      <c r="H26" s="36" t="str">
        <f>M9</f>
        <v>Clarkstown Stars</v>
      </c>
      <c r="I26" s="69"/>
      <c r="J26" s="493">
        <v>5</v>
      </c>
      <c r="K26" s="9"/>
      <c r="L26" s="9"/>
      <c r="M26" s="41">
        <v>3</v>
      </c>
      <c r="N26" s="633" t="s">
        <v>368</v>
      </c>
      <c r="O26" s="634"/>
      <c r="P26" s="634"/>
      <c r="Q26" s="634"/>
      <c r="R26" s="634"/>
      <c r="S26" s="635"/>
      <c r="V26" s="283" t="s">
        <v>159</v>
      </c>
      <c r="W26" s="278" t="s">
        <v>371</v>
      </c>
      <c r="X26" s="278">
        <v>3</v>
      </c>
      <c r="Y26" s="278">
        <v>1</v>
      </c>
      <c r="Z26" s="278">
        <v>0</v>
      </c>
      <c r="AA26" s="278">
        <v>6</v>
      </c>
      <c r="AB26" s="278">
        <v>15</v>
      </c>
      <c r="AC26" s="278">
        <v>36</v>
      </c>
      <c r="AD26" s="4"/>
      <c r="AF26" s="107" t="s">
        <v>161</v>
      </c>
      <c r="AG26" s="108" t="s">
        <v>365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Frozen Ropes Blue Storm</v>
      </c>
      <c r="E27" s="75"/>
      <c r="F27" s="76">
        <v>0</v>
      </c>
      <c r="G27" s="9"/>
      <c r="H27" s="39" t="str">
        <f>M12</f>
        <v>Jersey Stealth</v>
      </c>
      <c r="I27" s="75"/>
      <c r="J27" s="494">
        <v>3</v>
      </c>
      <c r="K27" s="9"/>
      <c r="L27" s="9"/>
      <c r="M27" s="42">
        <v>4</v>
      </c>
      <c r="N27" s="666" t="s">
        <v>369</v>
      </c>
      <c r="O27" s="599"/>
      <c r="P27" s="599"/>
      <c r="Q27" s="599"/>
      <c r="R27" s="599"/>
      <c r="S27" s="600"/>
      <c r="V27" s="283" t="s">
        <v>159</v>
      </c>
      <c r="W27" s="278" t="s">
        <v>369</v>
      </c>
      <c r="X27" s="278">
        <v>3</v>
      </c>
      <c r="Y27" s="278">
        <v>1</v>
      </c>
      <c r="Z27" s="278">
        <v>0</v>
      </c>
      <c r="AA27" s="278">
        <v>6</v>
      </c>
      <c r="AB27" s="278">
        <v>17</v>
      </c>
      <c r="AC27" s="278">
        <v>36</v>
      </c>
      <c r="AD27" s="4"/>
      <c r="AF27" s="109" t="s">
        <v>146</v>
      </c>
      <c r="AG27" s="110" t="s">
        <v>272</v>
      </c>
      <c r="AN27" s="393"/>
      <c r="AO27" s="339">
        <f>AO14</f>
        <v>41460</v>
      </c>
      <c r="AP27" s="320"/>
      <c r="AQ27" s="320"/>
      <c r="AR27" s="17"/>
      <c r="AS27" s="393"/>
      <c r="AT27" s="339">
        <f>$AO$27</f>
        <v>41460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370</v>
      </c>
      <c r="AN28" s="393"/>
      <c r="AO28" s="340" t="str">
        <f>D7</f>
        <v>Blackberry Field</v>
      </c>
      <c r="AP28" s="341">
        <f>B12</f>
        <v>0.44791666666666669</v>
      </c>
      <c r="AQ28" s="320" t="s">
        <v>135</v>
      </c>
      <c r="AR28" s="17"/>
      <c r="AS28" s="393"/>
      <c r="AT28" s="340" t="str">
        <f>$AT$106</f>
        <v>JV Field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M11</f>
        <v>Frozen Ropes Blue Storm</v>
      </c>
      <c r="E29" s="69"/>
      <c r="F29" s="70">
        <v>5</v>
      </c>
      <c r="G29" s="9"/>
      <c r="H29" s="36" t="str">
        <f>M12</f>
        <v>Jersey Stealth</v>
      </c>
      <c r="I29" s="69"/>
      <c r="J29" s="493">
        <v>3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76</v>
      </c>
      <c r="AN29" s="393"/>
      <c r="AO29" s="333" t="str">
        <f>D12</f>
        <v>Frozen Ropes Blue Storm</v>
      </c>
      <c r="AP29" s="4"/>
      <c r="AQ29" s="319"/>
      <c r="AR29" s="17"/>
      <c r="AS29" s="393"/>
      <c r="AT29" s="320" t="str">
        <f>H12</f>
        <v>South Brunswick Vikings</v>
      </c>
      <c r="AU29" s="4"/>
      <c r="AV29" s="164"/>
    </row>
    <row r="30" spans="2:50" ht="16.2" thickBot="1" x14ac:dyDescent="0.35">
      <c r="B30" s="31"/>
      <c r="C30" s="4"/>
      <c r="D30" s="39" t="str">
        <f>M15</f>
        <v>South Brunswick Vikings</v>
      </c>
      <c r="E30" s="75"/>
      <c r="F30" s="76">
        <v>11</v>
      </c>
      <c r="G30" s="9"/>
      <c r="H30" s="39" t="str">
        <f>M16</f>
        <v>Jersey Shore Thunder</v>
      </c>
      <c r="I30" s="75"/>
      <c r="J30" s="494">
        <v>1</v>
      </c>
      <c r="K30" s="9"/>
      <c r="L30" s="9"/>
      <c r="M30" s="592" t="str">
        <f>AG26</f>
        <v>14U</v>
      </c>
      <c r="N30" s="593"/>
      <c r="O30" s="593"/>
      <c r="P30" s="593"/>
      <c r="Q30" s="593"/>
      <c r="R30" s="593"/>
      <c r="S30" s="594"/>
      <c r="AF30" s="111"/>
      <c r="AG30" s="112" t="s">
        <v>54</v>
      </c>
      <c r="AN30" s="393"/>
      <c r="AO30" s="333" t="str">
        <f>D13</f>
        <v>Clarkstown Stars</v>
      </c>
      <c r="AP30" s="4"/>
      <c r="AQ30" s="321"/>
      <c r="AR30" s="17"/>
      <c r="AS30" s="393"/>
      <c r="AT30" s="320" t="str">
        <f>H13</f>
        <v>NJ Marlins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92" t="s">
        <v>148</v>
      </c>
      <c r="N31" s="593"/>
      <c r="O31" s="593"/>
      <c r="P31" s="593"/>
      <c r="Q31" s="593"/>
      <c r="R31" s="593"/>
      <c r="S31" s="594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Jersey Gators</v>
      </c>
      <c r="E32" s="117"/>
      <c r="F32" s="51">
        <v>12</v>
      </c>
      <c r="G32" s="9"/>
      <c r="H32" s="36" t="str">
        <f>M13</f>
        <v>NJ Marlins</v>
      </c>
      <c r="I32" s="69"/>
      <c r="J32" s="70">
        <v>5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M10</f>
        <v>Jersey Mudcats</v>
      </c>
      <c r="E33" s="9"/>
      <c r="F33" s="13">
        <v>8</v>
      </c>
      <c r="G33" s="9"/>
      <c r="H33" s="49" t="str">
        <f>M9</f>
        <v>Clarkstown Stars</v>
      </c>
      <c r="I33" s="75"/>
      <c r="J33" s="76">
        <v>15</v>
      </c>
      <c r="K33" s="9"/>
      <c r="L33" s="9"/>
      <c r="M33" s="589" t="str">
        <f>IF(J49&lt;&gt;"",(IF(J49&gt;J50,F49,F50)),"")</f>
        <v>Jersey Mudcats</v>
      </c>
      <c r="N33" s="590"/>
      <c r="O33" s="590"/>
      <c r="P33" s="590"/>
      <c r="Q33" s="590"/>
      <c r="R33" s="590"/>
      <c r="S33" s="591"/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89"/>
      <c r="N34" s="590"/>
      <c r="O34" s="590"/>
      <c r="P34" s="590"/>
      <c r="Q34" s="590"/>
      <c r="R34" s="590"/>
      <c r="S34" s="591"/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M15</f>
        <v>South Brunswick Vikings</v>
      </c>
      <c r="E35" s="69"/>
      <c r="F35" s="70">
        <v>7</v>
      </c>
      <c r="G35" s="9"/>
      <c r="H35" s="36" t="str">
        <f>M16</f>
        <v>Jersey Shore Thunder</v>
      </c>
      <c r="I35" s="69"/>
      <c r="J35" s="70">
        <v>15</v>
      </c>
      <c r="K35" s="4"/>
      <c r="L35" s="9"/>
      <c r="M35" s="122"/>
      <c r="N35" s="123"/>
      <c r="O35" s="123"/>
      <c r="P35" s="123"/>
      <c r="Q35" s="123"/>
      <c r="R35" s="123"/>
      <c r="S35" s="124"/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M14</f>
        <v>Jersey Gators</v>
      </c>
      <c r="E36" s="75"/>
      <c r="F36" s="76">
        <v>5</v>
      </c>
      <c r="G36" s="9"/>
      <c r="H36" s="39" t="str">
        <f>M13</f>
        <v>NJ Marlins</v>
      </c>
      <c r="I36" s="75"/>
      <c r="J36" s="76">
        <v>5</v>
      </c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14U</v>
      </c>
      <c r="AP37" s="392"/>
      <c r="AQ37" s="392"/>
      <c r="AR37" s="57"/>
      <c r="AS37" s="390"/>
      <c r="AT37" s="391" t="str">
        <f>AG26</f>
        <v>14U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485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483"/>
      <c r="H39" s="39"/>
      <c r="I39" s="486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41460</v>
      </c>
      <c r="AP40" s="320"/>
      <c r="AQ40" s="320"/>
      <c r="AR40" s="17"/>
      <c r="AS40" s="393"/>
      <c r="AT40" s="339">
        <f>$AO$27</f>
        <v>41460</v>
      </c>
      <c r="AU40" s="320"/>
      <c r="AV40" s="320"/>
      <c r="AW40" s="17"/>
    </row>
    <row r="41" spans="2:49" x14ac:dyDescent="0.3">
      <c r="B41" s="169" t="s">
        <v>239</v>
      </c>
      <c r="D41" s="130" t="s">
        <v>186</v>
      </c>
      <c r="E41" s="7"/>
      <c r="F41" s="585" t="s">
        <v>136</v>
      </c>
      <c r="G41" s="585"/>
      <c r="H41" s="586"/>
      <c r="I41" s="7"/>
      <c r="J41" s="8"/>
      <c r="K41" s="28"/>
      <c r="L41" s="131"/>
      <c r="M41" s="131"/>
      <c r="N41" s="490"/>
      <c r="O41" s="488"/>
      <c r="P41" s="488"/>
      <c r="Q41" s="488"/>
      <c r="R41" s="488"/>
      <c r="S41" s="488"/>
      <c r="AN41" s="393"/>
      <c r="AO41" s="340" t="str">
        <f>$AO$28</f>
        <v>Blackberry Field</v>
      </c>
      <c r="AP41" s="341">
        <f>B15</f>
        <v>4.1666666666666664E-2</v>
      </c>
      <c r="AQ41" s="320" t="s">
        <v>135</v>
      </c>
      <c r="AR41" s="17"/>
      <c r="AS41" s="393"/>
      <c r="AT41" s="340" t="str">
        <f>$AT$106</f>
        <v>JV Field</v>
      </c>
      <c r="AU41" s="341">
        <f>$AP$41</f>
        <v>4.1666666666666664E-2</v>
      </c>
      <c r="AV41" s="320" t="s">
        <v>135</v>
      </c>
      <c r="AW41" s="17"/>
    </row>
    <row r="42" spans="2:49" ht="15" thickBot="1" x14ac:dyDescent="0.35">
      <c r="B42" s="256">
        <v>41462</v>
      </c>
      <c r="C42" s="16"/>
      <c r="D42" s="132" t="s">
        <v>128</v>
      </c>
      <c r="E42" s="483"/>
      <c r="F42" s="587"/>
      <c r="G42" s="587"/>
      <c r="H42" s="588"/>
      <c r="I42" s="483" t="s">
        <v>135</v>
      </c>
      <c r="J42" s="13" t="s">
        <v>135</v>
      </c>
      <c r="K42" s="28"/>
      <c r="L42" s="131"/>
      <c r="M42" s="131"/>
      <c r="N42" s="490"/>
      <c r="O42" s="488"/>
      <c r="P42" s="488"/>
      <c r="Q42" s="488"/>
      <c r="R42" s="488"/>
      <c r="S42" s="488"/>
      <c r="AN42" s="393"/>
      <c r="AO42" s="333" t="str">
        <f>D15</f>
        <v>Jersey Mudcats</v>
      </c>
      <c r="AP42" s="4"/>
      <c r="AQ42" s="319"/>
      <c r="AR42" s="17"/>
      <c r="AS42" s="393"/>
      <c r="AT42" s="333" t="str">
        <f>H15</f>
        <v>Jersey Gators</v>
      </c>
      <c r="AU42" s="4"/>
      <c r="AV42" s="319"/>
      <c r="AW42" s="17"/>
    </row>
    <row r="43" spans="2:49" x14ac:dyDescent="0.3">
      <c r="B43" s="30">
        <v>0.375</v>
      </c>
      <c r="D43" s="51" t="s">
        <v>167</v>
      </c>
      <c r="E43" s="133"/>
      <c r="F43" s="595" t="str">
        <f>N27</f>
        <v>Jersey Mudcats</v>
      </c>
      <c r="G43" s="596"/>
      <c r="H43" s="597"/>
      <c r="I43" s="489"/>
      <c r="J43" s="51">
        <v>8</v>
      </c>
      <c r="K43" s="28"/>
      <c r="L43" s="131"/>
      <c r="M43" s="131"/>
      <c r="N43" s="490"/>
      <c r="O43" s="488"/>
      <c r="P43" s="488"/>
      <c r="Q43" s="488"/>
      <c r="R43" s="488"/>
      <c r="S43" s="488"/>
      <c r="AN43" s="393"/>
      <c r="AO43" s="333" t="str">
        <f>D16</f>
        <v>Jersey Stealth</v>
      </c>
      <c r="AP43" s="4"/>
      <c r="AQ43" s="321"/>
      <c r="AR43" s="17"/>
      <c r="AS43" s="393"/>
      <c r="AT43" s="333" t="str">
        <f>H16</f>
        <v>Jersey Shore Thunder</v>
      </c>
      <c r="AU43" s="4"/>
      <c r="AV43" s="321"/>
      <c r="AW43" s="17"/>
    </row>
    <row r="44" spans="2:49" ht="15" thickBot="1" x14ac:dyDescent="0.35">
      <c r="B44" s="31"/>
      <c r="D44" s="52" t="s">
        <v>151</v>
      </c>
      <c r="E44" s="135"/>
      <c r="F44" s="598" t="str">
        <f>N24</f>
        <v>South Brunswick Vikings</v>
      </c>
      <c r="G44" s="599"/>
      <c r="H44" s="600"/>
      <c r="I44" s="136"/>
      <c r="J44" s="52">
        <v>3</v>
      </c>
      <c r="K44" s="28"/>
      <c r="L44" s="131"/>
      <c r="M44" s="131"/>
      <c r="N44" s="490"/>
      <c r="O44" s="488"/>
      <c r="P44" s="488"/>
      <c r="Q44" s="488"/>
      <c r="R44" s="488"/>
      <c r="S44" s="488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90"/>
      <c r="O45" s="488"/>
      <c r="P45" s="488"/>
      <c r="Q45" s="488"/>
      <c r="R45" s="488"/>
      <c r="S45" s="488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30">
        <v>0.46875</v>
      </c>
      <c r="D46" s="51" t="s">
        <v>168</v>
      </c>
      <c r="E46" s="140"/>
      <c r="F46" s="595" t="str">
        <f>N26</f>
        <v>Jersey Gators</v>
      </c>
      <c r="G46" s="596"/>
      <c r="H46" s="597"/>
      <c r="I46" s="141"/>
      <c r="J46" s="51">
        <v>5</v>
      </c>
      <c r="K46" s="28"/>
      <c r="L46" s="131"/>
      <c r="M46" s="131"/>
      <c r="N46" s="490"/>
      <c r="O46" s="488"/>
      <c r="P46" s="488"/>
      <c r="Q46" s="488"/>
      <c r="R46" s="488"/>
      <c r="S46" s="488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31"/>
      <c r="D47" s="52" t="s">
        <v>150</v>
      </c>
      <c r="E47" s="142"/>
      <c r="F47" s="595" t="str">
        <f>N25</f>
        <v>Clarkstown Stars</v>
      </c>
      <c r="G47" s="596"/>
      <c r="H47" s="597"/>
      <c r="I47" s="53"/>
      <c r="J47" s="52">
        <v>6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2:49" ht="15" thickBot="1" x14ac:dyDescent="0.35">
      <c r="B49" s="30">
        <v>4.1666666666666664E-2</v>
      </c>
      <c r="D49" s="51" t="s">
        <v>169</v>
      </c>
      <c r="E49" s="140"/>
      <c r="F49" s="595" t="str">
        <f>IF(J43&lt;&gt;"",(IF(J43&gt;J44,F43,F44)),"")</f>
        <v>Jersey Mudcats</v>
      </c>
      <c r="G49" s="596"/>
      <c r="H49" s="597"/>
      <c r="I49" s="141"/>
      <c r="J49" s="51">
        <v>9</v>
      </c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2:49" ht="16.2" thickBot="1" x14ac:dyDescent="0.35">
      <c r="B50" s="31"/>
      <c r="D50" s="52" t="s">
        <v>170</v>
      </c>
      <c r="E50" s="142"/>
      <c r="F50" s="595" t="str">
        <f>IF(J46&lt;&gt;"",(IF(J46&gt;J47,F46,F47)),"")</f>
        <v>Clarkstown Stars</v>
      </c>
      <c r="G50" s="596"/>
      <c r="H50" s="597"/>
      <c r="I50" s="53"/>
      <c r="J50" s="52">
        <v>3</v>
      </c>
      <c r="AN50" s="390"/>
      <c r="AO50" s="391" t="str">
        <f>AG26</f>
        <v>14U</v>
      </c>
      <c r="AP50" s="392"/>
      <c r="AQ50" s="392"/>
      <c r="AR50" s="57"/>
      <c r="AS50" s="390"/>
      <c r="AT50" s="391" t="str">
        <f>AG26</f>
        <v>14U</v>
      </c>
      <c r="AU50" s="392"/>
      <c r="AV50" s="392"/>
      <c r="AW50" s="57"/>
    </row>
    <row r="51" spans="2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2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2:49" x14ac:dyDescent="0.3">
      <c r="AN53" s="393"/>
      <c r="AO53" s="339">
        <f>$AO$27</f>
        <v>41460</v>
      </c>
      <c r="AP53" s="320"/>
      <c r="AQ53" s="320"/>
      <c r="AR53" s="17"/>
      <c r="AS53" s="393"/>
      <c r="AT53" s="339">
        <f>$AO$27</f>
        <v>41460</v>
      </c>
      <c r="AU53" s="320"/>
      <c r="AV53" s="320"/>
      <c r="AW53" s="17"/>
    </row>
    <row r="54" spans="2:49" x14ac:dyDescent="0.3">
      <c r="AN54" s="393"/>
      <c r="AO54" s="340" t="str">
        <f>$AO$28</f>
        <v>Blackberry Field</v>
      </c>
      <c r="AP54" s="341">
        <f>B18</f>
        <v>0.13541666666666666</v>
      </c>
      <c r="AQ54" s="320" t="s">
        <v>135</v>
      </c>
      <c r="AR54" s="17"/>
      <c r="AS54" s="393"/>
      <c r="AT54" s="340" t="str">
        <f>$AT$106</f>
        <v>JV Field</v>
      </c>
      <c r="AU54" s="341">
        <f>$AP$54</f>
        <v>0.13541666666666666</v>
      </c>
      <c r="AV54" s="320" t="s">
        <v>135</v>
      </c>
      <c r="AW54" s="17"/>
    </row>
    <row r="55" spans="2:49" x14ac:dyDescent="0.3">
      <c r="AN55" s="393"/>
      <c r="AO55" s="333" t="str">
        <f>D18</f>
        <v>Jersey Stealth</v>
      </c>
      <c r="AP55" s="4"/>
      <c r="AQ55" s="319"/>
      <c r="AR55" s="17"/>
      <c r="AS55" s="393"/>
      <c r="AT55" s="333" t="str">
        <f>H18</f>
        <v>Jersey Shore Thunder</v>
      </c>
      <c r="AU55" s="4"/>
      <c r="AV55" s="319"/>
      <c r="AW55" s="17"/>
    </row>
    <row r="56" spans="2:49" x14ac:dyDescent="0.3">
      <c r="AN56" s="393"/>
      <c r="AO56" s="333" t="str">
        <f>D19</f>
        <v>Frozen Ropes Blue Storm</v>
      </c>
      <c r="AP56" s="4"/>
      <c r="AQ56" s="321"/>
      <c r="AR56" s="17"/>
      <c r="AS56" s="393"/>
      <c r="AT56" s="333" t="str">
        <f>H19</f>
        <v>South Brunswick Vikings</v>
      </c>
      <c r="AU56" s="4"/>
      <c r="AV56" s="321"/>
      <c r="AW56" s="17"/>
    </row>
    <row r="57" spans="2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2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2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2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2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2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2:49" ht="15.6" x14ac:dyDescent="0.3">
      <c r="AN63" s="390"/>
      <c r="AO63" s="391" t="str">
        <f>AG26</f>
        <v>14U</v>
      </c>
      <c r="AP63" s="392"/>
      <c r="AQ63" s="392"/>
      <c r="AR63" s="57"/>
      <c r="AS63" s="390"/>
      <c r="AT63" s="391" t="str">
        <f>AG26</f>
        <v>14U</v>
      </c>
      <c r="AU63" s="392"/>
      <c r="AV63" s="392"/>
      <c r="AW63" s="57"/>
    </row>
    <row r="64" spans="2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41460</v>
      </c>
      <c r="AP66" s="320"/>
      <c r="AQ66" s="320"/>
      <c r="AR66" s="17"/>
      <c r="AS66" s="393"/>
      <c r="AT66" s="339">
        <f>$AO$27</f>
        <v>41460</v>
      </c>
      <c r="AU66" s="320"/>
      <c r="AV66" s="320"/>
      <c r="AW66" s="17"/>
    </row>
    <row r="67" spans="40:49" x14ac:dyDescent="0.3">
      <c r="AN67" s="393"/>
      <c r="AO67" s="340" t="str">
        <f>$AO$28</f>
        <v>Blackberry Field</v>
      </c>
      <c r="AP67" s="341">
        <f>B21</f>
        <v>0.22916666666666666</v>
      </c>
      <c r="AQ67" s="320" t="s">
        <v>135</v>
      </c>
      <c r="AR67" s="17"/>
      <c r="AS67" s="393"/>
      <c r="AT67" s="340" t="str">
        <f>$AT$106</f>
        <v>JV Field</v>
      </c>
      <c r="AU67" s="341">
        <f>$AP$67</f>
        <v>0.22916666666666666</v>
      </c>
      <c r="AV67" s="320" t="s">
        <v>135</v>
      </c>
      <c r="AW67" s="17"/>
    </row>
    <row r="68" spans="40:49" x14ac:dyDescent="0.3">
      <c r="AN68" s="393"/>
      <c r="AO68" s="333">
        <f>D21</f>
        <v>0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>
        <f>D22</f>
        <v>0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14U</v>
      </c>
      <c r="AP76" s="392"/>
      <c r="AQ76" s="392"/>
      <c r="AR76" s="57"/>
      <c r="AS76" s="390"/>
      <c r="AT76" s="391" t="str">
        <f>AG26</f>
        <v>14U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41461</v>
      </c>
      <c r="AP79" s="320"/>
      <c r="AQ79" s="320"/>
      <c r="AR79" s="17"/>
      <c r="AS79" s="393"/>
      <c r="AT79" s="339">
        <f>$AO$79</f>
        <v>41461</v>
      </c>
      <c r="AU79" s="320"/>
      <c r="AV79" s="320"/>
      <c r="AW79" s="17"/>
    </row>
    <row r="80" spans="40:49" x14ac:dyDescent="0.3">
      <c r="AN80" s="393"/>
      <c r="AO80" s="340" t="str">
        <f>$AO$28</f>
        <v>Blackberry Field</v>
      </c>
      <c r="AP80" s="341">
        <f>B26</f>
        <v>0.35416666666666669</v>
      </c>
      <c r="AQ80" s="320" t="s">
        <v>135</v>
      </c>
      <c r="AR80" s="17"/>
      <c r="AS80" s="393"/>
      <c r="AT80" s="340" t="str">
        <f>$AT$106</f>
        <v>JV Field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Jersey Mudcats</v>
      </c>
      <c r="AP81" s="4"/>
      <c r="AQ81" s="319"/>
      <c r="AR81" s="17"/>
      <c r="AS81" s="393"/>
      <c r="AT81" s="333" t="str">
        <f>H26</f>
        <v>Clarkstown Stars</v>
      </c>
      <c r="AU81" s="4"/>
      <c r="AV81" s="319"/>
      <c r="AW81" s="17"/>
    </row>
    <row r="82" spans="40:49" x14ac:dyDescent="0.3">
      <c r="AN82" s="393"/>
      <c r="AO82" s="333" t="str">
        <f>D27</f>
        <v>Frozen Ropes Blue Storm</v>
      </c>
      <c r="AP82" s="4"/>
      <c r="AQ82" s="321"/>
      <c r="AR82" s="17"/>
      <c r="AS82" s="393"/>
      <c r="AT82" s="333" t="str">
        <f>H27</f>
        <v>Jersey Stealth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14U</v>
      </c>
      <c r="AP89" s="392"/>
      <c r="AQ89" s="392"/>
      <c r="AR89" s="57"/>
      <c r="AS89" s="390"/>
      <c r="AT89" s="391" t="str">
        <f>AG26</f>
        <v>14U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41461</v>
      </c>
      <c r="AP92" s="320"/>
      <c r="AQ92" s="320"/>
      <c r="AR92" s="17"/>
      <c r="AS92" s="393"/>
      <c r="AT92" s="339">
        <f>$AO$79</f>
        <v>41461</v>
      </c>
      <c r="AU92" s="320"/>
      <c r="AV92" s="320"/>
      <c r="AW92" s="17"/>
    </row>
    <row r="93" spans="40:49" x14ac:dyDescent="0.3">
      <c r="AN93" s="393"/>
      <c r="AO93" s="340" t="str">
        <f>$AO$28</f>
        <v>Blackberry Field</v>
      </c>
      <c r="AP93" s="341">
        <f>B29</f>
        <v>0.44791666666666669</v>
      </c>
      <c r="AQ93" s="320" t="s">
        <v>135</v>
      </c>
      <c r="AR93" s="17"/>
      <c r="AS93" s="393"/>
      <c r="AT93" s="340" t="str">
        <f>$AT$106</f>
        <v>JV Field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Frozen Ropes Blue Storm</v>
      </c>
      <c r="AP94" s="4"/>
      <c r="AQ94" s="319"/>
      <c r="AR94" s="17"/>
      <c r="AS94" s="393"/>
      <c r="AT94" s="333" t="str">
        <f>H29</f>
        <v>Jersey Stealth</v>
      </c>
      <c r="AU94" s="4"/>
      <c r="AV94" s="319"/>
      <c r="AW94" s="17"/>
    </row>
    <row r="95" spans="40:49" x14ac:dyDescent="0.3">
      <c r="AN95" s="393"/>
      <c r="AO95" s="333" t="str">
        <f>D30</f>
        <v>South Brunswick Vikings</v>
      </c>
      <c r="AP95" s="4"/>
      <c r="AQ95" s="321"/>
      <c r="AR95" s="17"/>
      <c r="AS95" s="393"/>
      <c r="AT95" s="333" t="str">
        <f>H30</f>
        <v>Jersey Shore Thunder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14U</v>
      </c>
      <c r="AP102" s="392"/>
      <c r="AQ102" s="392"/>
      <c r="AR102" s="57"/>
      <c r="AS102" s="390"/>
      <c r="AT102" s="391" t="str">
        <f>AG26</f>
        <v>14U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41461</v>
      </c>
      <c r="AP105" s="320"/>
      <c r="AQ105" s="320"/>
      <c r="AR105" s="17"/>
      <c r="AS105" s="393"/>
      <c r="AT105" s="339">
        <f>$AO$92</f>
        <v>41461</v>
      </c>
      <c r="AU105" s="320"/>
      <c r="AV105" s="320"/>
      <c r="AW105" s="17"/>
    </row>
    <row r="106" spans="40:49" x14ac:dyDescent="0.3">
      <c r="AN106" s="393"/>
      <c r="AO106" s="340" t="str">
        <f>D25</f>
        <v>Blackberry Field</v>
      </c>
      <c r="AP106" s="341">
        <f>B32</f>
        <v>4.1666666666666664E-2</v>
      </c>
      <c r="AQ106" s="320" t="s">
        <v>135</v>
      </c>
      <c r="AR106" s="17"/>
      <c r="AS106" s="393"/>
      <c r="AT106" s="340" t="str">
        <f>H25</f>
        <v>JV Field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Jersey Gators</v>
      </c>
      <c r="AP107" s="4"/>
      <c r="AQ107" s="319"/>
      <c r="AR107" s="17"/>
      <c r="AS107" s="393"/>
      <c r="AT107" s="320" t="str">
        <f>H32</f>
        <v>NJ Marlins</v>
      </c>
      <c r="AU107" s="4"/>
      <c r="AV107" s="319"/>
      <c r="AW107" s="17"/>
    </row>
    <row r="108" spans="40:49" x14ac:dyDescent="0.3">
      <c r="AN108" s="393"/>
      <c r="AO108" s="333" t="str">
        <f>D33</f>
        <v>Jersey Mudcats</v>
      </c>
      <c r="AP108" s="4"/>
      <c r="AQ108" s="321"/>
      <c r="AR108" s="17"/>
      <c r="AS108" s="393"/>
      <c r="AT108" s="333" t="str">
        <f>H33</f>
        <v>Clarkstown Stars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14U</v>
      </c>
      <c r="AP115" s="392"/>
      <c r="AQ115" s="392"/>
      <c r="AR115" s="57"/>
      <c r="AS115" s="390"/>
      <c r="AT115" s="391" t="str">
        <f>AG26</f>
        <v>14U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41461</v>
      </c>
      <c r="AP118" s="320"/>
      <c r="AQ118" s="320"/>
      <c r="AR118" s="17"/>
      <c r="AS118" s="393"/>
      <c r="AT118" s="339">
        <f>$AO$92</f>
        <v>41461</v>
      </c>
      <c r="AU118" s="320"/>
      <c r="AV118" s="320"/>
      <c r="AW118" s="17"/>
    </row>
    <row r="119" spans="40:49" x14ac:dyDescent="0.3">
      <c r="AN119" s="393"/>
      <c r="AO119" s="340" t="str">
        <f>$AO$106</f>
        <v>Blackberry Field</v>
      </c>
      <c r="AP119" s="341">
        <f>B35</f>
        <v>0.13541666666666666</v>
      </c>
      <c r="AQ119" s="320" t="s">
        <v>135</v>
      </c>
      <c r="AR119" s="17"/>
      <c r="AS119" s="393"/>
      <c r="AT119" s="340" t="str">
        <f>$AT$106</f>
        <v>JV Field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South Brunswick Vikings</v>
      </c>
      <c r="AP120" s="4"/>
      <c r="AQ120" s="319"/>
      <c r="AR120" s="17"/>
      <c r="AS120" s="393"/>
      <c r="AT120" s="333" t="str">
        <f>H35</f>
        <v>Jersey Shore Thunder</v>
      </c>
      <c r="AU120" s="4"/>
      <c r="AV120" s="319"/>
      <c r="AW120" s="17"/>
    </row>
    <row r="121" spans="40:49" x14ac:dyDescent="0.3">
      <c r="AN121" s="393"/>
      <c r="AO121" s="333" t="str">
        <f>D36</f>
        <v>Jersey Gators</v>
      </c>
      <c r="AP121" s="4"/>
      <c r="AQ121" s="321"/>
      <c r="AR121" s="17"/>
      <c r="AS121" s="393"/>
      <c r="AT121" s="333" t="str">
        <f>H36</f>
        <v>NJ Marlins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14U</v>
      </c>
      <c r="AP128" s="392"/>
      <c r="AQ128" s="392"/>
      <c r="AR128" s="57"/>
      <c r="AS128" s="390"/>
      <c r="AT128" s="391" t="str">
        <f>AG26</f>
        <v>14U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41461</v>
      </c>
      <c r="AP131" s="320"/>
      <c r="AQ131" s="320"/>
      <c r="AR131" s="17"/>
      <c r="AS131" s="393"/>
      <c r="AT131" s="339">
        <f>$AO$118</f>
        <v>41461</v>
      </c>
      <c r="AU131" s="320"/>
      <c r="AV131" s="320"/>
      <c r="AW131" s="17"/>
    </row>
    <row r="132" spans="40:49" x14ac:dyDescent="0.3">
      <c r="AN132" s="393"/>
      <c r="AO132" s="340" t="str">
        <f>$AO$106</f>
        <v>Blackberry Field</v>
      </c>
      <c r="AP132" s="341">
        <f>B38</f>
        <v>0.22916666666666666</v>
      </c>
      <c r="AQ132" s="320" t="s">
        <v>135</v>
      </c>
      <c r="AR132" s="17"/>
      <c r="AS132" s="393"/>
      <c r="AT132" s="340" t="str">
        <f>$AT$119</f>
        <v>JV Field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>
        <f>D38</f>
        <v>0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>
        <f>D39</f>
        <v>0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14U</v>
      </c>
      <c r="AP141" s="392"/>
      <c r="AQ141" s="392"/>
      <c r="AR141" s="57"/>
      <c r="AS141" s="390"/>
      <c r="AT141" s="391" t="str">
        <f>AG26</f>
        <v>14U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41462</v>
      </c>
      <c r="AP144" s="320"/>
      <c r="AQ144" s="320"/>
      <c r="AR144" s="17"/>
      <c r="AS144" s="393"/>
      <c r="AT144" s="339">
        <f>AO144</f>
        <v>41462</v>
      </c>
      <c r="AU144" s="320"/>
      <c r="AV144" s="320"/>
      <c r="AW144" s="17"/>
    </row>
    <row r="145" spans="40:49" x14ac:dyDescent="0.3">
      <c r="AN145" s="393"/>
      <c r="AO145" s="340" t="str">
        <f>$AO$119</f>
        <v>Blackberry Field</v>
      </c>
      <c r="AP145" s="320"/>
      <c r="AQ145" s="320" t="s">
        <v>135</v>
      </c>
      <c r="AR145" s="17"/>
      <c r="AS145" s="393"/>
      <c r="AT145" s="340" t="str">
        <f>$AO$145</f>
        <v>Blackberry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0.375</v>
      </c>
      <c r="AP146" s="333"/>
      <c r="AQ146" s="319"/>
      <c r="AR146" s="17"/>
      <c r="AS146" s="393"/>
      <c r="AT146" s="341">
        <f>B46</f>
        <v>0.46875</v>
      </c>
      <c r="AU146" s="333"/>
      <c r="AV146" s="319"/>
      <c r="AW146" s="17"/>
    </row>
    <row r="147" spans="40:49" x14ac:dyDescent="0.3">
      <c r="AN147" s="393"/>
      <c r="AO147" s="343" t="str">
        <f>D43</f>
        <v>Seed 4</v>
      </c>
      <c r="AP147" s="333"/>
      <c r="AQ147" s="321"/>
      <c r="AR147" s="17"/>
      <c r="AS147" s="393"/>
      <c r="AT147" s="343" t="str">
        <f>D46</f>
        <v>Seed 3</v>
      </c>
      <c r="AU147" s="333" t="str">
        <f>F46</f>
        <v>Jersey Gators</v>
      </c>
      <c r="AV147" s="321"/>
      <c r="AW147" s="17"/>
    </row>
    <row r="148" spans="40:49" x14ac:dyDescent="0.3">
      <c r="AN148" s="393"/>
      <c r="AO148" s="343" t="str">
        <f>D44</f>
        <v>Seed 1</v>
      </c>
      <c r="AP148" s="320"/>
      <c r="AQ148" s="320"/>
      <c r="AR148" s="17"/>
      <c r="AS148" s="393"/>
      <c r="AT148" s="343" t="str">
        <f>D47</f>
        <v>Seed 2</v>
      </c>
      <c r="AU148" s="320" t="str">
        <f>F47</f>
        <v>Clarkstown Stars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14U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41462</v>
      </c>
      <c r="AP157" s="320"/>
      <c r="AQ157" s="320"/>
      <c r="AR157" s="17"/>
    </row>
    <row r="158" spans="40:49" x14ac:dyDescent="0.3">
      <c r="AN158" s="393"/>
      <c r="AO158" s="341">
        <f>M42</f>
        <v>0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4">
    <mergeCell ref="AF9:AG9"/>
    <mergeCell ref="AF10:AG10"/>
    <mergeCell ref="V18:W18"/>
    <mergeCell ref="W22:AC22"/>
    <mergeCell ref="N23:S23"/>
    <mergeCell ref="V23:W23"/>
    <mergeCell ref="F47:H47"/>
    <mergeCell ref="F49:H49"/>
    <mergeCell ref="F50:H50"/>
    <mergeCell ref="F43:H43"/>
    <mergeCell ref="F44:H44"/>
    <mergeCell ref="F46:H46"/>
    <mergeCell ref="F41:H42"/>
    <mergeCell ref="B1:K3"/>
    <mergeCell ref="M1:S3"/>
    <mergeCell ref="B5:K5"/>
    <mergeCell ref="M5:S5"/>
    <mergeCell ref="M31:S31"/>
    <mergeCell ref="M33:S34"/>
    <mergeCell ref="N24:S24"/>
    <mergeCell ref="N25:S25"/>
    <mergeCell ref="N26:S26"/>
    <mergeCell ref="N27:S27"/>
    <mergeCell ref="M30:S30"/>
  </mergeCells>
  <pageMargins left="0.7" right="0.7" top="0.75" bottom="0.75" header="0.3" footer="0.3"/>
  <pageSetup scale="2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6"/>
  <sheetViews>
    <sheetView topLeftCell="H1" zoomScale="75" zoomScaleNormal="75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6" width="8.88671875" customWidth="1"/>
    <col min="47" max="47" width="5" style="293" customWidth="1"/>
    <col min="48" max="48" width="2.6640625" customWidth="1"/>
    <col min="49" max="49" width="22.109375" customWidth="1"/>
    <col min="50" max="50" width="15" customWidth="1"/>
    <col min="51" max="51" width="8.88671875" customWidth="1"/>
    <col min="52" max="53" width="2.6640625" customWidth="1"/>
    <col min="54" max="54" width="22.44140625" customWidth="1"/>
    <col min="55" max="55" width="15.5546875" customWidth="1"/>
    <col min="56" max="56" width="8.88671875" customWidth="1"/>
    <col min="57" max="57" width="2.6640625" customWidth="1"/>
    <col min="58" max="58" width="5" style="293" customWidth="1"/>
  </cols>
  <sheetData>
    <row r="1" spans="1:58" x14ac:dyDescent="0.3">
      <c r="A1" s="1"/>
      <c r="B1" s="611" t="s">
        <v>254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12U</v>
      </c>
      <c r="Q1" s="621"/>
      <c r="R1" s="621"/>
      <c r="S1" s="621"/>
      <c r="T1" s="621"/>
      <c r="U1" s="621"/>
      <c r="V1" s="622"/>
    </row>
    <row r="2" spans="1:58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</row>
    <row r="3" spans="1:58" ht="15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</row>
    <row r="4" spans="1:58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4"/>
      <c r="P4" s="347"/>
      <c r="Q4" s="347"/>
      <c r="R4" s="347"/>
      <c r="S4" s="347"/>
      <c r="T4" s="347"/>
      <c r="U4" s="347"/>
      <c r="V4" s="347"/>
      <c r="AH4" s="301" t="s">
        <v>16</v>
      </c>
    </row>
    <row r="5" spans="1:58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</row>
    <row r="6" spans="1:58" ht="15.6" x14ac:dyDescent="0.3">
      <c r="B6" s="169" t="s">
        <v>134</v>
      </c>
      <c r="C6" s="5"/>
      <c r="D6" s="352" t="str">
        <f>AK27</f>
        <v>Little Silver</v>
      </c>
      <c r="E6" s="7"/>
      <c r="F6" s="8"/>
      <c r="G6" s="7"/>
      <c r="H6" s="43" t="str">
        <f>AK29</f>
        <v>Shrewsbury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</row>
    <row r="7" spans="1:58" ht="16.2" thickBot="1" x14ac:dyDescent="0.35">
      <c r="B7" s="170">
        <v>41419</v>
      </c>
      <c r="C7" s="4"/>
      <c r="D7" s="353" t="str">
        <f>AK28</f>
        <v>Challenger</v>
      </c>
      <c r="E7" s="349"/>
      <c r="F7" s="13" t="s">
        <v>135</v>
      </c>
      <c r="G7" s="9"/>
      <c r="H7" s="50" t="str">
        <f>AK30</f>
        <v>Sickles</v>
      </c>
      <c r="I7" s="349"/>
      <c r="J7" s="13" t="s">
        <v>135</v>
      </c>
      <c r="K7" s="9"/>
      <c r="L7" s="50" t="str">
        <f>AK32</f>
        <v>Youth Center</v>
      </c>
      <c r="M7" s="34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</row>
    <row r="9" spans="1:58" ht="16.2" thickBot="1" x14ac:dyDescent="0.35">
      <c r="B9" s="19">
        <v>0.35416666666666669</v>
      </c>
      <c r="C9" s="4"/>
      <c r="D9" s="36" t="str">
        <f>P9</f>
        <v>Middletown Mavericks</v>
      </c>
      <c r="E9" s="69"/>
      <c r="F9" s="70"/>
      <c r="G9" s="9"/>
      <c r="H9" s="36" t="str">
        <f>P17</f>
        <v>FH Diamonds</v>
      </c>
      <c r="I9" s="69"/>
      <c r="J9" s="70"/>
      <c r="K9" s="9"/>
      <c r="L9" s="36" t="str">
        <f>P25</f>
        <v>Frozen Ropes - TF</v>
      </c>
      <c r="M9" s="69"/>
      <c r="N9" s="70"/>
      <c r="O9" s="9"/>
      <c r="P9" s="71" t="str">
        <f>AK11</f>
        <v>Middletown Mavericks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tr">
        <f>AK26</f>
        <v>12U</v>
      </c>
      <c r="AK9" s="601"/>
    </row>
    <row r="10" spans="1:58" ht="15" thickBot="1" x14ac:dyDescent="0.35">
      <c r="B10" s="22"/>
      <c r="C10" s="4"/>
      <c r="D10" s="39" t="str">
        <f>P11</f>
        <v>Jersey Brawlers</v>
      </c>
      <c r="E10" s="75"/>
      <c r="F10" s="76"/>
      <c r="G10" s="9"/>
      <c r="H10" s="39" t="str">
        <f>P19</f>
        <v>Lincroft Panters East</v>
      </c>
      <c r="I10" s="75"/>
      <c r="J10" s="76"/>
      <c r="K10" s="9"/>
      <c r="L10" s="39" t="str">
        <f>P27</f>
        <v>Lincroft Panthers West</v>
      </c>
      <c r="M10" s="75"/>
      <c r="N10" s="76"/>
      <c r="O10" s="9"/>
      <c r="P10" s="71" t="str">
        <f>AK12</f>
        <v>JS Thunder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295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Jersey Brawlers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217</v>
      </c>
      <c r="AN11" s="82" t="s">
        <v>157</v>
      </c>
      <c r="AO11">
        <v>2</v>
      </c>
      <c r="AU11" s="295"/>
      <c r="BF11" s="295"/>
    </row>
    <row r="12" spans="1:58" ht="16.2" thickBot="1" x14ac:dyDescent="0.35">
      <c r="B12" s="45">
        <v>0.44791666666666669</v>
      </c>
      <c r="C12" s="4"/>
      <c r="D12" s="36" t="str">
        <f>P12</f>
        <v>NJ Hitman</v>
      </c>
      <c r="E12" s="69"/>
      <c r="F12" s="70"/>
      <c r="G12" s="9"/>
      <c r="H12" s="36" t="str">
        <f>P20</f>
        <v>Big Red Machine</v>
      </c>
      <c r="I12" s="69"/>
      <c r="J12" s="70"/>
      <c r="K12" s="9"/>
      <c r="L12" s="36" t="str">
        <f>P28</f>
        <v>Shore Spartans</v>
      </c>
      <c r="M12" s="69"/>
      <c r="N12" s="70"/>
      <c r="O12" s="9"/>
      <c r="P12" s="71" t="str">
        <f>AK14</f>
        <v>NJ Hitman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82" t="s">
        <v>157</v>
      </c>
      <c r="AN12" s="84" t="s">
        <v>116</v>
      </c>
      <c r="AO12">
        <v>7</v>
      </c>
      <c r="AV12" s="390"/>
      <c r="AW12" s="391" t="str">
        <f>AK26</f>
        <v>12U</v>
      </c>
      <c r="AX12" s="392"/>
      <c r="AY12" s="392"/>
      <c r="AZ12" s="398"/>
      <c r="BA12" s="390"/>
      <c r="BB12" s="391" t="str">
        <f>AK26</f>
        <v>12U</v>
      </c>
      <c r="BC12" s="392"/>
      <c r="BD12" s="392"/>
      <c r="BE12" s="398"/>
    </row>
    <row r="13" spans="1:58" ht="15" thickBot="1" x14ac:dyDescent="0.35">
      <c r="B13" s="22"/>
      <c r="C13" s="4"/>
      <c r="D13" s="39" t="str">
        <f>P9</f>
        <v>Middletown Mavericks</v>
      </c>
      <c r="E13" s="75"/>
      <c r="F13" s="76"/>
      <c r="G13" s="9"/>
      <c r="H13" s="39" t="str">
        <f>P17</f>
        <v>FH Diamonds</v>
      </c>
      <c r="I13" s="75"/>
      <c r="J13" s="76"/>
      <c r="K13" s="9"/>
      <c r="L13" s="39" t="str">
        <f>P25</f>
        <v>Frozen Ropes - TF</v>
      </c>
      <c r="M13" s="75"/>
      <c r="N13" s="76"/>
      <c r="O13" s="9"/>
      <c r="P13" s="71" t="str">
        <f>AK15</f>
        <v>Matawan Huskies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226</v>
      </c>
      <c r="AN13" s="84" t="s">
        <v>37</v>
      </c>
      <c r="AO13">
        <v>5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399"/>
      <c r="BF13" s="295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5" t="s">
        <v>291</v>
      </c>
      <c r="AN14" s="84" t="s">
        <v>288</v>
      </c>
      <c r="AO14">
        <v>8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399"/>
      <c r="BF14" s="295"/>
    </row>
    <row r="15" spans="1:58" x14ac:dyDescent="0.3">
      <c r="B15" s="45">
        <v>4.1666666666666664E-2</v>
      </c>
      <c r="C15" s="4"/>
      <c r="D15" s="36" t="str">
        <f>P11</f>
        <v>Jersey Brawlers</v>
      </c>
      <c r="E15" s="69"/>
      <c r="F15" s="70"/>
      <c r="G15" s="9"/>
      <c r="H15" s="36" t="str">
        <f>P19</f>
        <v>Lincroft Panters East</v>
      </c>
      <c r="I15" s="69"/>
      <c r="J15" s="70"/>
      <c r="K15" s="9"/>
      <c r="L15" s="36" t="str">
        <f>P27</f>
        <v>Lincroft Panthers West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84" t="s">
        <v>37</v>
      </c>
      <c r="AN15" s="84" t="s">
        <v>289</v>
      </c>
      <c r="AO15">
        <v>13</v>
      </c>
      <c r="AS15" s="85"/>
      <c r="AT15" s="86"/>
      <c r="AV15" s="393"/>
      <c r="AW15" s="339">
        <f>B7</f>
        <v>41419</v>
      </c>
      <c r="AX15" s="320"/>
      <c r="AY15" s="320"/>
      <c r="AZ15" s="399"/>
      <c r="BA15" s="393"/>
      <c r="BB15" s="339">
        <f>$AW$15</f>
        <v>41419</v>
      </c>
      <c r="BC15" s="320"/>
      <c r="BD15" s="320"/>
      <c r="BE15" s="399"/>
    </row>
    <row r="16" spans="1:58" ht="15" thickBot="1" x14ac:dyDescent="0.35">
      <c r="B16" s="22"/>
      <c r="C16" s="4"/>
      <c r="D16" s="39" t="str">
        <f>P10</f>
        <v>JS Thunder</v>
      </c>
      <c r="E16" s="75"/>
      <c r="F16" s="76"/>
      <c r="G16" s="9"/>
      <c r="H16" s="39" t="str">
        <f>P18</f>
        <v>Hurricanes</v>
      </c>
      <c r="I16" s="75"/>
      <c r="J16" s="76"/>
      <c r="K16" s="9"/>
      <c r="L16" s="39" t="str">
        <f>P26</f>
        <v>Freehold Spartans</v>
      </c>
      <c r="M16" s="75"/>
      <c r="N16" s="76"/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97" t="s">
        <v>158</v>
      </c>
      <c r="AN16" s="95" t="s">
        <v>290</v>
      </c>
      <c r="AO16">
        <v>10</v>
      </c>
      <c r="AS16" s="85"/>
      <c r="AT16" s="86"/>
      <c r="AU16" s="295"/>
      <c r="AV16" s="393"/>
      <c r="AW16" s="340" t="str">
        <f>D6</f>
        <v>Little Silver</v>
      </c>
      <c r="AX16" s="340" t="str">
        <f>D7</f>
        <v>Challenger</v>
      </c>
      <c r="AY16" s="4"/>
      <c r="AZ16" s="404"/>
      <c r="BA16" s="393"/>
      <c r="BB16" s="340" t="str">
        <f>H6</f>
        <v>Shrewsbury</v>
      </c>
      <c r="BC16" s="340" t="str">
        <f>H7</f>
        <v>Sickles</v>
      </c>
      <c r="BD16" s="4"/>
      <c r="BE16" s="399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FH Diamonds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 t="s">
        <v>116</v>
      </c>
      <c r="AN17" s="95" t="s">
        <v>217</v>
      </c>
      <c r="AO17">
        <v>1</v>
      </c>
      <c r="AS17" s="85"/>
      <c r="AT17" s="86"/>
      <c r="AU17" s="295"/>
      <c r="AV17" s="393"/>
      <c r="AW17" s="341">
        <f>B9</f>
        <v>0.35416666666666669</v>
      </c>
      <c r="AX17" s="320"/>
      <c r="AY17" s="343" t="s">
        <v>135</v>
      </c>
      <c r="AZ17" s="404"/>
      <c r="BA17" s="393"/>
      <c r="BB17" s="341">
        <f>$AW$17</f>
        <v>0.35416666666666669</v>
      </c>
      <c r="BC17" s="320"/>
      <c r="BD17" s="320" t="s">
        <v>135</v>
      </c>
      <c r="BE17" s="399"/>
      <c r="BF17" s="295"/>
    </row>
    <row r="18" spans="2:58" ht="15" thickBot="1" x14ac:dyDescent="0.35">
      <c r="B18" s="30">
        <v>0.13541666666666666</v>
      </c>
      <c r="C18" s="4"/>
      <c r="D18" s="36" t="str">
        <f>P13</f>
        <v>Matawan Huskies</v>
      </c>
      <c r="E18" s="69"/>
      <c r="F18" s="70"/>
      <c r="G18" s="9"/>
      <c r="H18" s="36" t="str">
        <f>P21</f>
        <v>JS Rays</v>
      </c>
      <c r="I18" s="69"/>
      <c r="J18" s="70"/>
      <c r="K18" s="9"/>
      <c r="L18" s="36" t="str">
        <f>P29</f>
        <v>Jersey Intensity</v>
      </c>
      <c r="M18" s="69"/>
      <c r="N18" s="70"/>
      <c r="O18" s="9"/>
      <c r="P18" s="364" t="str">
        <f>AK17</f>
        <v>Hurricanes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288</v>
      </c>
      <c r="AN18" s="97" t="s">
        <v>158</v>
      </c>
      <c r="AO18">
        <v>6</v>
      </c>
      <c r="AS18" s="85"/>
      <c r="AT18" s="86"/>
      <c r="AV18" s="393"/>
      <c r="AW18" s="333" t="str">
        <f>D9</f>
        <v>Middletown Mavericks</v>
      </c>
      <c r="AX18" s="4"/>
      <c r="AY18" s="317"/>
      <c r="AZ18" s="404"/>
      <c r="BA18" s="393"/>
      <c r="BB18" s="333" t="str">
        <f>H9</f>
        <v>FH Diamonds</v>
      </c>
      <c r="BC18" s="4"/>
      <c r="BD18" s="319"/>
      <c r="BE18" s="399"/>
    </row>
    <row r="19" spans="2:58" ht="15" thickBot="1" x14ac:dyDescent="0.35">
      <c r="B19" s="31"/>
      <c r="C19" s="4"/>
      <c r="D19" s="39" t="str">
        <f>P12</f>
        <v>NJ Hitman</v>
      </c>
      <c r="E19" s="75"/>
      <c r="F19" s="76"/>
      <c r="G19" s="9"/>
      <c r="H19" s="39" t="str">
        <f>P20</f>
        <v>Big Red Machine</v>
      </c>
      <c r="I19" s="75"/>
      <c r="J19" s="76"/>
      <c r="K19" s="9"/>
      <c r="L19" s="39" t="str">
        <f>P28</f>
        <v>Shore Spartans</v>
      </c>
      <c r="M19" s="75"/>
      <c r="N19" s="76"/>
      <c r="O19" s="9"/>
      <c r="P19" s="364" t="str">
        <f>AK18</f>
        <v>Lincroft Panters East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100" t="s">
        <v>292</v>
      </c>
      <c r="AN19" s="95" t="s">
        <v>223</v>
      </c>
      <c r="AO19">
        <v>14</v>
      </c>
      <c r="AS19" s="85"/>
      <c r="AT19" s="86"/>
      <c r="AU19" s="295"/>
      <c r="AV19" s="393"/>
      <c r="AW19" s="333" t="str">
        <f>D10</f>
        <v>Jersey Brawlers</v>
      </c>
      <c r="AX19" s="4"/>
      <c r="AY19" s="318"/>
      <c r="AZ19" s="404"/>
      <c r="BA19" s="393"/>
      <c r="BB19" s="333" t="str">
        <f>H10</f>
        <v>Lincroft Panters East</v>
      </c>
      <c r="BC19" s="4"/>
      <c r="BD19" s="321"/>
      <c r="BE19" s="399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Big Red Machine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5" t="s">
        <v>290</v>
      </c>
      <c r="AN20" s="95" t="s">
        <v>291</v>
      </c>
      <c r="AO20">
        <v>4</v>
      </c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399"/>
      <c r="BF20" s="295"/>
    </row>
    <row r="21" spans="2:58" ht="15" thickBot="1" x14ac:dyDescent="0.35">
      <c r="B21" s="30">
        <v>0.22916666666666666</v>
      </c>
      <c r="C21" s="4"/>
      <c r="D21" s="20" t="str">
        <f>P10</f>
        <v>JS Thunder</v>
      </c>
      <c r="E21" s="98"/>
      <c r="F21" s="70"/>
      <c r="G21" s="9"/>
      <c r="H21" s="20" t="str">
        <f>P18</f>
        <v>Hurricanes</v>
      </c>
      <c r="I21" s="69"/>
      <c r="J21" s="70"/>
      <c r="K21" s="9"/>
      <c r="L21" s="36" t="str">
        <f>P26</f>
        <v>Freehold Spartans</v>
      </c>
      <c r="M21" s="69"/>
      <c r="N21" s="70"/>
      <c r="O21" s="9"/>
      <c r="P21" s="364" t="str">
        <f>AK20</f>
        <v>JS Rays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100" t="s">
        <v>286</v>
      </c>
      <c r="AN21" s="95" t="s">
        <v>226</v>
      </c>
      <c r="AO21">
        <v>3</v>
      </c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399"/>
    </row>
    <row r="22" spans="2:58" ht="15" thickBot="1" x14ac:dyDescent="0.35">
      <c r="B22" s="31"/>
      <c r="C22" s="16"/>
      <c r="D22" s="23" t="str">
        <f>P13</f>
        <v>Matawan Huskies</v>
      </c>
      <c r="E22" s="101"/>
      <c r="F22" s="76"/>
      <c r="G22" s="349"/>
      <c r="H22" s="23" t="str">
        <f>P21</f>
        <v>JS Rays</v>
      </c>
      <c r="I22" s="75"/>
      <c r="J22" s="76"/>
      <c r="K22" s="349"/>
      <c r="L22" s="39" t="str">
        <f>P29</f>
        <v>Jersey Intensity</v>
      </c>
      <c r="M22" s="75"/>
      <c r="N22" s="76"/>
      <c r="O22" s="9"/>
      <c r="P22" s="365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100" t="s">
        <v>296</v>
      </c>
      <c r="AN22" s="100" t="s">
        <v>292</v>
      </c>
      <c r="AO22">
        <v>9</v>
      </c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399"/>
      <c r="BF22" s="294"/>
    </row>
    <row r="23" spans="2:58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289</v>
      </c>
      <c r="AN23" s="100" t="s">
        <v>286</v>
      </c>
      <c r="AO23">
        <v>11</v>
      </c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399"/>
    </row>
    <row r="24" spans="2:58" ht="15" thickBot="1" x14ac:dyDescent="0.35">
      <c r="B24" s="169" t="s">
        <v>147</v>
      </c>
      <c r="C24" s="5"/>
      <c r="D24" s="352" t="str">
        <f>D6</f>
        <v>Little Silver</v>
      </c>
      <c r="E24" s="7"/>
      <c r="F24" s="8"/>
      <c r="G24" s="7"/>
      <c r="H24" s="361" t="str">
        <f>H6</f>
        <v>Shrewsbury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95" t="s">
        <v>223</v>
      </c>
      <c r="AN24" s="100" t="s">
        <v>296</v>
      </c>
      <c r="AO24">
        <v>12</v>
      </c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41420</v>
      </c>
      <c r="C25" s="16"/>
      <c r="D25" s="353" t="str">
        <f>D7</f>
        <v>Challenger</v>
      </c>
      <c r="E25" s="9"/>
      <c r="F25" s="104" t="s">
        <v>135</v>
      </c>
      <c r="G25" s="9"/>
      <c r="H25" s="362" t="str">
        <f>H7</f>
        <v>Sickles</v>
      </c>
      <c r="I25" s="9"/>
      <c r="J25" s="104" t="s">
        <v>135</v>
      </c>
      <c r="K25" s="9"/>
      <c r="L25" s="50" t="str">
        <f>L7</f>
        <v>Youth Center</v>
      </c>
      <c r="M25" s="9"/>
      <c r="N25" s="104" t="s">
        <v>135</v>
      </c>
      <c r="O25" s="9"/>
      <c r="P25" s="153" t="str">
        <f>AK21</f>
        <v>Frozen Ropes - TF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100" t="s">
        <v>298</v>
      </c>
      <c r="AN25" s="100" t="s">
        <v>299</v>
      </c>
      <c r="AO25">
        <v>15</v>
      </c>
      <c r="AS25" s="85"/>
      <c r="AT25" s="86"/>
      <c r="AV25" s="390"/>
      <c r="AW25" s="391" t="str">
        <f>AK26</f>
        <v>12U</v>
      </c>
      <c r="AX25" s="392"/>
      <c r="AY25" s="392"/>
      <c r="AZ25" s="398"/>
      <c r="BA25" s="390"/>
      <c r="BB25" s="391" t="str">
        <f>AK26</f>
        <v>12U</v>
      </c>
      <c r="BC25" s="392"/>
      <c r="BD25" s="392"/>
      <c r="BE25" s="398"/>
    </row>
    <row r="26" spans="2:58" ht="15" thickBot="1" x14ac:dyDescent="0.35">
      <c r="B26" s="45">
        <v>0.35416666666666669</v>
      </c>
      <c r="C26" s="4"/>
      <c r="D26" s="36" t="str">
        <f>P12</f>
        <v>NJ Hitman</v>
      </c>
      <c r="E26" s="69"/>
      <c r="F26" s="70"/>
      <c r="G26" s="9"/>
      <c r="H26" s="36" t="str">
        <f>P20</f>
        <v>Big Red Machine</v>
      </c>
      <c r="I26" s="69"/>
      <c r="J26" s="70"/>
      <c r="K26" s="9"/>
      <c r="L26" s="36" t="str">
        <f>P28</f>
        <v>Shore Spartans</v>
      </c>
      <c r="M26" s="69"/>
      <c r="N26" s="70"/>
      <c r="O26" s="9"/>
      <c r="P26" s="153" t="str">
        <f>AK22</f>
        <v>Freehold Spartans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156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399"/>
    </row>
    <row r="27" spans="2:58" ht="15" thickBot="1" x14ac:dyDescent="0.35">
      <c r="B27" s="22"/>
      <c r="C27" s="4"/>
      <c r="D27" s="39" t="str">
        <f>P11</f>
        <v>Jersey Brawlers</v>
      </c>
      <c r="E27" s="75"/>
      <c r="F27" s="76"/>
      <c r="G27" s="9"/>
      <c r="H27" s="39" t="str">
        <f>P19</f>
        <v>Lincroft Panters East</v>
      </c>
      <c r="I27" s="75"/>
      <c r="J27" s="76"/>
      <c r="K27" s="9"/>
      <c r="L27" s="39" t="str">
        <f>P27</f>
        <v>Lincroft Panthers West</v>
      </c>
      <c r="M27" s="75"/>
      <c r="N27" s="76"/>
      <c r="O27" s="9"/>
      <c r="P27" s="153" t="str">
        <f>AK23</f>
        <v>Lincroft Panthers West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162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399"/>
    </row>
    <row r="28" spans="2:58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Shore Spartans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163</v>
      </c>
      <c r="AS28" s="85"/>
      <c r="AT28" s="86"/>
      <c r="AV28" s="393"/>
      <c r="AW28" s="339">
        <f>$AW$15</f>
        <v>41419</v>
      </c>
      <c r="AX28" s="320"/>
      <c r="AY28" s="320"/>
      <c r="AZ28" s="399"/>
      <c r="BA28" s="393"/>
      <c r="BB28" s="339">
        <f>$AW$15</f>
        <v>41419</v>
      </c>
      <c r="BC28" s="320"/>
      <c r="BD28" s="320"/>
      <c r="BE28" s="399"/>
    </row>
    <row r="29" spans="2:58" ht="15" thickBot="1" x14ac:dyDescent="0.35">
      <c r="B29" s="30">
        <v>0.44791666666666669</v>
      </c>
      <c r="C29" s="4"/>
      <c r="D29" s="36" t="str">
        <f>P10</f>
        <v>JS Thunder</v>
      </c>
      <c r="E29" s="69"/>
      <c r="F29" s="70"/>
      <c r="G29" s="9"/>
      <c r="H29" s="36" t="str">
        <f>P18</f>
        <v>Hurricanes</v>
      </c>
      <c r="I29" s="69"/>
      <c r="J29" s="70"/>
      <c r="K29" s="9"/>
      <c r="L29" s="36" t="str">
        <f>P26</f>
        <v>Freehold Spartans</v>
      </c>
      <c r="M29" s="102"/>
      <c r="N29" s="70"/>
      <c r="O29" s="9"/>
      <c r="P29" s="153" t="str">
        <f>AK25</f>
        <v>Jersey Intensity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8">
        <v>3</v>
      </c>
      <c r="AA29" s="350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>Little Silver</v>
      </c>
      <c r="AX29" s="340" t="str">
        <f>AX16</f>
        <v>Challenger</v>
      </c>
      <c r="AY29" s="4"/>
      <c r="AZ29" s="399"/>
      <c r="BA29" s="393"/>
      <c r="BB29" s="340" t="str">
        <f>BB16</f>
        <v>Shrewsbury</v>
      </c>
      <c r="BC29" s="340" t="str">
        <f>BC16</f>
        <v>Sickles</v>
      </c>
      <c r="BD29" s="4"/>
      <c r="BE29" s="399"/>
    </row>
    <row r="30" spans="2:58" ht="15" thickBot="1" x14ac:dyDescent="0.35">
      <c r="B30" s="31"/>
      <c r="C30" s="4"/>
      <c r="D30" s="39" t="str">
        <f>P12</f>
        <v>NJ Hitman</v>
      </c>
      <c r="E30" s="75"/>
      <c r="F30" s="76"/>
      <c r="G30" s="9"/>
      <c r="H30" s="39" t="str">
        <f>P20</f>
        <v>Big Red Machine</v>
      </c>
      <c r="I30" s="75"/>
      <c r="J30" s="76"/>
      <c r="K30" s="9"/>
      <c r="L30" s="49" t="str">
        <f>P28</f>
        <v>Shore Spartans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271</v>
      </c>
      <c r="AS30" s="85"/>
      <c r="AT30" s="86"/>
      <c r="AV30" s="393"/>
      <c r="AW30" s="341">
        <f>B12</f>
        <v>0.44791666666666669</v>
      </c>
      <c r="AX30" s="320"/>
      <c r="AY30" s="320" t="s">
        <v>135</v>
      </c>
      <c r="AZ30" s="399"/>
      <c r="BA30" s="393"/>
      <c r="BB30" s="341">
        <f>$AW$30</f>
        <v>0.44791666666666669</v>
      </c>
      <c r="BC30" s="4"/>
      <c r="BD30" s="320" t="s">
        <v>135</v>
      </c>
      <c r="BE30" s="399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07" t="s">
        <v>136</v>
      </c>
      <c r="R31" s="608"/>
      <c r="S31" s="608"/>
      <c r="T31" s="608"/>
      <c r="U31" s="608"/>
      <c r="V31" s="609"/>
      <c r="Z31" s="604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186</v>
      </c>
      <c r="AN31" s="116"/>
      <c r="AS31" s="85"/>
      <c r="AT31" s="86"/>
      <c r="AV31" s="393"/>
      <c r="AW31" s="333" t="str">
        <f>D12</f>
        <v>NJ Hitman</v>
      </c>
      <c r="AX31" s="4"/>
      <c r="AY31" s="319"/>
      <c r="AZ31" s="399"/>
      <c r="BA31" s="393"/>
      <c r="BB31" s="320" t="str">
        <f>H12</f>
        <v>Big Red Machine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P11</f>
        <v>Jersey Brawlers</v>
      </c>
      <c r="E32" s="117"/>
      <c r="F32" s="51"/>
      <c r="G32" s="9"/>
      <c r="H32" s="36" t="str">
        <f>P19</f>
        <v>Lincroft Panters East</v>
      </c>
      <c r="I32" s="69"/>
      <c r="J32" s="70"/>
      <c r="K32" s="9"/>
      <c r="L32" s="36" t="str">
        <f>P27</f>
        <v>Lincroft Panthers West</v>
      </c>
      <c r="M32" s="57"/>
      <c r="N32" s="70"/>
      <c r="O32" s="9"/>
      <c r="P32" s="40">
        <v>1</v>
      </c>
      <c r="Q32" s="632"/>
      <c r="R32" s="596"/>
      <c r="S32" s="596"/>
      <c r="T32" s="596"/>
      <c r="U32" s="596"/>
      <c r="V32" s="597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 t="s">
        <v>287</v>
      </c>
      <c r="AS32" s="85"/>
      <c r="AT32" s="86"/>
      <c r="AV32" s="393"/>
      <c r="AW32" s="333" t="str">
        <f>D13</f>
        <v>Middletown Mavericks</v>
      </c>
      <c r="AX32" s="4"/>
      <c r="AY32" s="321"/>
      <c r="AZ32" s="399"/>
      <c r="BA32" s="393"/>
      <c r="BB32" s="320" t="str">
        <f>H13</f>
        <v>FH Diamonds</v>
      </c>
      <c r="BC32" s="4"/>
      <c r="BD32" s="329"/>
      <c r="BE32" s="17"/>
    </row>
    <row r="33" spans="2:57" ht="15" thickBot="1" x14ac:dyDescent="0.35">
      <c r="B33" s="31"/>
      <c r="C33" s="4"/>
      <c r="D33" s="49" t="str">
        <f>P13</f>
        <v>Matawan Huskies</v>
      </c>
      <c r="E33" s="9"/>
      <c r="F33" s="13"/>
      <c r="G33" s="9"/>
      <c r="H33" s="49" t="str">
        <f>P21</f>
        <v>JS Rays</v>
      </c>
      <c r="I33" s="75"/>
      <c r="J33" s="76"/>
      <c r="K33" s="9"/>
      <c r="L33" s="39" t="str">
        <f>P29</f>
        <v>Jersey Intensity</v>
      </c>
      <c r="M33" s="54"/>
      <c r="N33" s="76"/>
      <c r="O33" s="9"/>
      <c r="P33" s="41">
        <v>2</v>
      </c>
      <c r="Q33" s="633"/>
      <c r="R33" s="634"/>
      <c r="S33" s="634"/>
      <c r="T33" s="634"/>
      <c r="U33" s="634"/>
      <c r="V33" s="635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399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33"/>
      <c r="R34" s="634"/>
      <c r="S34" s="634"/>
      <c r="T34" s="634"/>
      <c r="U34" s="634"/>
      <c r="V34" s="635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399"/>
    </row>
    <row r="35" spans="2:57" ht="15" thickBot="1" x14ac:dyDescent="0.35">
      <c r="B35" s="30">
        <v>0.13541666666666666</v>
      </c>
      <c r="C35" s="4"/>
      <c r="D35" s="36" t="str">
        <f>P9</f>
        <v>Middletown Mavericks</v>
      </c>
      <c r="E35" s="69"/>
      <c r="F35" s="70"/>
      <c r="G35" s="9"/>
      <c r="H35" s="36" t="str">
        <f>P17</f>
        <v>FH Diamonds</v>
      </c>
      <c r="I35" s="69"/>
      <c r="J35" s="70"/>
      <c r="K35" s="4"/>
      <c r="L35" s="36" t="str">
        <f>P25</f>
        <v>Frozen Ropes - TF</v>
      </c>
      <c r="M35" s="57"/>
      <c r="N35" s="70"/>
      <c r="O35" s="9"/>
      <c r="P35" s="41">
        <v>4</v>
      </c>
      <c r="Q35" s="633"/>
      <c r="R35" s="634"/>
      <c r="S35" s="634"/>
      <c r="T35" s="634"/>
      <c r="U35" s="634"/>
      <c r="V35" s="635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399"/>
    </row>
    <row r="36" spans="2:57" ht="15" thickBot="1" x14ac:dyDescent="0.35">
      <c r="B36" s="31"/>
      <c r="C36" s="4"/>
      <c r="D36" s="39" t="str">
        <f>P10</f>
        <v>JS Thunder</v>
      </c>
      <c r="E36" s="75"/>
      <c r="F36" s="76"/>
      <c r="G36" s="9"/>
      <c r="H36" s="39" t="str">
        <f>P18</f>
        <v>Hurricanes</v>
      </c>
      <c r="I36" s="75"/>
      <c r="J36" s="76"/>
      <c r="K36" s="4"/>
      <c r="L36" s="39" t="str">
        <f>P26</f>
        <v>Freehold Spartans</v>
      </c>
      <c r="M36" s="54"/>
      <c r="N36" s="76"/>
      <c r="O36" s="9"/>
      <c r="P36" s="41">
        <v>5</v>
      </c>
      <c r="Q36" s="633"/>
      <c r="R36" s="634"/>
      <c r="S36" s="634"/>
      <c r="T36" s="634"/>
      <c r="U36" s="634"/>
      <c r="V36" s="63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399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66"/>
      <c r="R37" s="599"/>
      <c r="S37" s="599"/>
      <c r="T37" s="599"/>
      <c r="U37" s="599"/>
      <c r="V37" s="600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P13</f>
        <v>Matawan Huskies</v>
      </c>
      <c r="E38" s="98"/>
      <c r="F38" s="70"/>
      <c r="G38" s="9"/>
      <c r="H38" s="36" t="str">
        <f>P21</f>
        <v>JS Rays</v>
      </c>
      <c r="I38" s="69"/>
      <c r="J38" s="70"/>
      <c r="K38" s="4"/>
      <c r="L38" s="36" t="str">
        <f>P29</f>
        <v>Jersey Intensity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12U</v>
      </c>
      <c r="AX38" s="392"/>
      <c r="AY38" s="392"/>
      <c r="AZ38" s="398"/>
      <c r="BA38" s="390"/>
      <c r="BB38" s="391" t="str">
        <f>AK26</f>
        <v>12U</v>
      </c>
      <c r="BC38" s="392"/>
      <c r="BD38" s="392"/>
      <c r="BE38" s="398"/>
    </row>
    <row r="39" spans="2:57" ht="15" thickBot="1" x14ac:dyDescent="0.35">
      <c r="B39" s="31"/>
      <c r="C39" s="16"/>
      <c r="D39" s="23" t="str">
        <f>P9</f>
        <v>Middletown Mavericks</v>
      </c>
      <c r="E39" s="101"/>
      <c r="F39" s="76"/>
      <c r="G39" s="349"/>
      <c r="H39" s="39" t="str">
        <f>P17</f>
        <v>FH Diamonds</v>
      </c>
      <c r="I39" s="75"/>
      <c r="J39" s="76"/>
      <c r="K39" s="16"/>
      <c r="L39" s="39" t="str">
        <f>P25</f>
        <v>Frozen Ropes - TF</v>
      </c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399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399"/>
    </row>
    <row r="41" spans="2:57" x14ac:dyDescent="0.3">
      <c r="B41" s="169" t="s">
        <v>166</v>
      </c>
      <c r="D41" s="130" t="str">
        <f>D24</f>
        <v>Little Silver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Shrewsbury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  <c r="V41" s="9"/>
      <c r="AV41" s="393"/>
      <c r="AW41" s="339">
        <f>$AW$15</f>
        <v>41419</v>
      </c>
      <c r="AX41" s="320"/>
      <c r="AY41" s="320"/>
      <c r="AZ41" s="399"/>
      <c r="BA41" s="393"/>
      <c r="BB41" s="339">
        <f>$AW$15</f>
        <v>41419</v>
      </c>
      <c r="BC41" s="320"/>
      <c r="BD41" s="320"/>
      <c r="BE41" s="399"/>
    </row>
    <row r="42" spans="2:57" ht="15" thickBot="1" x14ac:dyDescent="0.35">
      <c r="B42" s="256">
        <v>41421</v>
      </c>
      <c r="C42" s="16"/>
      <c r="D42" s="132" t="str">
        <f>D25</f>
        <v>Challenger</v>
      </c>
      <c r="E42" s="349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Sickles</v>
      </c>
      <c r="M42" s="92"/>
      <c r="N42" s="662"/>
      <c r="O42" s="587"/>
      <c r="P42" s="588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Little Silver</v>
      </c>
      <c r="AX42" s="340" t="str">
        <f>AX29</f>
        <v>Challenger</v>
      </c>
      <c r="AY42" s="4"/>
      <c r="AZ42" s="399"/>
      <c r="BA42" s="393"/>
      <c r="BB42" s="339" t="str">
        <f>BB16</f>
        <v>Shrewsbury</v>
      </c>
      <c r="BC42" s="340" t="str">
        <f>BC16</f>
        <v>Sickles</v>
      </c>
      <c r="BD42" s="320"/>
      <c r="BE42" s="399"/>
    </row>
    <row r="43" spans="2:57" ht="15" thickBot="1" x14ac:dyDescent="0.35">
      <c r="B43" s="30">
        <v>0.375</v>
      </c>
      <c r="D43" s="51" t="s">
        <v>177</v>
      </c>
      <c r="E43" s="133"/>
      <c r="F43" s="595">
        <f>Q36</f>
        <v>0</v>
      </c>
      <c r="G43" s="596"/>
      <c r="H43" s="597"/>
      <c r="I43" s="357"/>
      <c r="J43" s="51"/>
      <c r="K43" s="9"/>
      <c r="L43" s="56" t="s">
        <v>178</v>
      </c>
      <c r="M43" s="161"/>
      <c r="N43" s="663">
        <f>Q37</f>
        <v>0</v>
      </c>
      <c r="O43" s="664"/>
      <c r="P43" s="665"/>
      <c r="Q43" s="357"/>
      <c r="R43" s="359"/>
      <c r="S43" s="359"/>
      <c r="T43" s="359"/>
      <c r="U43" s="359"/>
      <c r="V43" s="359"/>
      <c r="AV43" s="393"/>
      <c r="AW43" s="341">
        <f>B15</f>
        <v>4.1666666666666664E-2</v>
      </c>
      <c r="AX43" s="320"/>
      <c r="AY43" s="320" t="s">
        <v>135</v>
      </c>
      <c r="AZ43" s="17"/>
      <c r="BA43" s="393"/>
      <c r="BB43" s="341">
        <f>$AW$43</f>
        <v>4.1666666666666664E-2</v>
      </c>
      <c r="BC43" s="320"/>
      <c r="BD43" s="320" t="s">
        <v>135</v>
      </c>
      <c r="BE43" s="399"/>
    </row>
    <row r="44" spans="2:57" ht="15" thickBot="1" x14ac:dyDescent="0.35">
      <c r="B44" s="31"/>
      <c r="D44" s="52" t="s">
        <v>149</v>
      </c>
      <c r="E44" s="135"/>
      <c r="F44" s="598">
        <f>Q35</f>
        <v>0</v>
      </c>
      <c r="G44" s="599"/>
      <c r="H44" s="600"/>
      <c r="I44" s="162"/>
      <c r="J44" s="52"/>
      <c r="K44" s="9"/>
      <c r="L44" s="58" t="s">
        <v>179</v>
      </c>
      <c r="M44" s="163"/>
      <c r="N44" s="644">
        <f>Q34</f>
        <v>0</v>
      </c>
      <c r="O44" s="645"/>
      <c r="P44" s="646"/>
      <c r="Q44" s="360"/>
      <c r="R44" s="359"/>
      <c r="S44" s="359"/>
      <c r="T44" s="359"/>
      <c r="U44" s="359"/>
      <c r="V44" s="359"/>
      <c r="AV44" s="393"/>
      <c r="AW44" s="333" t="str">
        <f>D15</f>
        <v>Jersey Brawlers</v>
      </c>
      <c r="AX44" s="4"/>
      <c r="AY44" s="319"/>
      <c r="AZ44" s="399"/>
      <c r="BA44" s="393"/>
      <c r="BB44" s="333" t="str">
        <f>H15</f>
        <v>Lincroft Panters East</v>
      </c>
      <c r="BC44" s="4"/>
      <c r="BD44" s="319"/>
      <c r="BE44" s="399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9"/>
      <c r="T45" s="359"/>
      <c r="U45" s="359"/>
      <c r="V45" s="359"/>
      <c r="AV45" s="393"/>
      <c r="AW45" s="333" t="str">
        <f>D16</f>
        <v>JS Thunder</v>
      </c>
      <c r="AX45" s="4"/>
      <c r="AY45" s="321"/>
      <c r="AZ45" s="399"/>
      <c r="BA45" s="393"/>
      <c r="BB45" s="333" t="str">
        <f>H16</f>
        <v>Hurricanes</v>
      </c>
      <c r="BC45" s="4"/>
      <c r="BD45" s="321"/>
      <c r="BE45" s="399"/>
    </row>
    <row r="46" spans="2:57" ht="15" thickBot="1" x14ac:dyDescent="0.35">
      <c r="B46" s="30">
        <v>0.47916666666666669</v>
      </c>
      <c r="D46" s="56" t="s">
        <v>180</v>
      </c>
      <c r="E46" s="140"/>
      <c r="F46" s="595" t="str">
        <f>IF(J43&lt;&gt;"",(IF(J44&gt;J43,F44,F43)),"")</f>
        <v/>
      </c>
      <c r="G46" s="596"/>
      <c r="H46" s="597"/>
      <c r="I46" s="164"/>
      <c r="J46" s="51"/>
      <c r="K46" s="9"/>
      <c r="L46" s="51" t="s">
        <v>181</v>
      </c>
      <c r="M46" s="4"/>
      <c r="N46" s="663" t="str">
        <f>IF(Q43&lt;&gt;"",(IF(Q44&gt;Q43,N44,N43)),"")</f>
        <v/>
      </c>
      <c r="O46" s="664"/>
      <c r="P46" s="665"/>
      <c r="Q46" s="357"/>
      <c r="R46" s="359"/>
      <c r="S46" s="359"/>
      <c r="T46" s="359"/>
      <c r="U46" s="359"/>
      <c r="V46" s="359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399"/>
    </row>
    <row r="47" spans="2:57" ht="15" thickBot="1" x14ac:dyDescent="0.35">
      <c r="B47" s="31"/>
      <c r="D47" s="58" t="s">
        <v>182</v>
      </c>
      <c r="E47" s="142"/>
      <c r="F47" s="598">
        <f>Q32</f>
        <v>0</v>
      </c>
      <c r="G47" s="599"/>
      <c r="H47" s="600"/>
      <c r="I47" s="165"/>
      <c r="J47" s="52"/>
      <c r="K47" s="9"/>
      <c r="L47" s="52" t="s">
        <v>183</v>
      </c>
      <c r="M47" s="4"/>
      <c r="N47" s="644">
        <f>Q33</f>
        <v>0</v>
      </c>
      <c r="O47" s="645"/>
      <c r="P47" s="646"/>
      <c r="Q47" s="360"/>
      <c r="R47" s="359"/>
      <c r="S47" s="359"/>
      <c r="T47" s="359"/>
      <c r="U47" s="359"/>
      <c r="V47" s="359"/>
      <c r="AV47" s="393"/>
      <c r="AW47" s="320"/>
      <c r="AX47" s="320"/>
      <c r="AY47" s="320"/>
      <c r="AZ47" s="399"/>
      <c r="BA47" s="393"/>
      <c r="BB47" s="320"/>
      <c r="BC47" s="320"/>
      <c r="BD47" s="320"/>
      <c r="BE47" s="399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9"/>
      <c r="R48" s="359"/>
      <c r="S48" s="359"/>
      <c r="T48" s="359"/>
      <c r="U48" s="359"/>
      <c r="V48" s="359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399"/>
    </row>
    <row r="49" spans="2:57" x14ac:dyDescent="0.3">
      <c r="B49" s="30">
        <v>8.3333333333333329E-2</v>
      </c>
      <c r="D49" s="51" t="s">
        <v>169</v>
      </c>
      <c r="F49" s="596" t="str">
        <f>IF(Q46&lt;&gt;"",(IF(Q47&gt;Q46,N47,N46)),"")</f>
        <v/>
      </c>
      <c r="G49" s="596"/>
      <c r="H49" s="596"/>
      <c r="I49" s="167"/>
      <c r="J49" s="51"/>
      <c r="K49" s="9"/>
      <c r="L49" s="4"/>
      <c r="M49" s="4"/>
      <c r="N49" s="359"/>
      <c r="O49" s="359"/>
      <c r="P49" s="113"/>
      <c r="Q49" s="114"/>
      <c r="R49" s="114"/>
      <c r="S49" s="114"/>
      <c r="T49" s="114"/>
      <c r="U49" s="114"/>
      <c r="V49" s="115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399"/>
    </row>
    <row r="50" spans="2:57" ht="16.2" thickBot="1" x14ac:dyDescent="0.35">
      <c r="B50" s="31"/>
      <c r="C50" s="16"/>
      <c r="D50" s="52" t="s">
        <v>170</v>
      </c>
      <c r="E50" s="59"/>
      <c r="F50" s="599" t="str">
        <f>IF(J46&lt;&gt;"",(IF(J47&gt;J46,F47,F46)),"")</f>
        <v/>
      </c>
      <c r="G50" s="599"/>
      <c r="H50" s="599"/>
      <c r="I50" s="168"/>
      <c r="J50" s="52"/>
      <c r="K50" s="9"/>
      <c r="L50" s="4"/>
      <c r="M50" s="4"/>
      <c r="N50" s="359"/>
      <c r="O50" s="359"/>
      <c r="P50" s="592" t="str">
        <f>AK26</f>
        <v>12U</v>
      </c>
      <c r="Q50" s="593"/>
      <c r="R50" s="593"/>
      <c r="S50" s="593"/>
      <c r="T50" s="593"/>
      <c r="U50" s="593"/>
      <c r="V50" s="594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2:57" ht="15.6" x14ac:dyDescent="0.3">
      <c r="P51" s="592" t="s">
        <v>148</v>
      </c>
      <c r="Q51" s="593"/>
      <c r="R51" s="593"/>
      <c r="S51" s="593"/>
      <c r="T51" s="593"/>
      <c r="U51" s="593"/>
      <c r="V51" s="594"/>
      <c r="AV51" s="390"/>
      <c r="AW51" s="391" t="str">
        <f>AK26</f>
        <v>12U</v>
      </c>
      <c r="AX51" s="392"/>
      <c r="AY51" s="392"/>
      <c r="AZ51" s="398"/>
      <c r="BA51" s="390"/>
      <c r="BB51" s="391" t="str">
        <f>AK26</f>
        <v>12U</v>
      </c>
      <c r="BC51" s="392"/>
      <c r="BD51" s="392"/>
      <c r="BE51" s="398"/>
    </row>
    <row r="52" spans="2:57" x14ac:dyDescent="0.3">
      <c r="P52" s="118"/>
      <c r="Q52" s="86"/>
      <c r="R52" s="86"/>
      <c r="S52" s="86"/>
      <c r="T52" s="86"/>
      <c r="U52" s="86"/>
      <c r="V52" s="119"/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399"/>
    </row>
    <row r="53" spans="2:57" x14ac:dyDescent="0.3">
      <c r="P53" s="589" t="str">
        <f>IF(J49&lt;&gt;"",(IF(J49&gt;J50,F49,F50)),"")</f>
        <v/>
      </c>
      <c r="Q53" s="590"/>
      <c r="R53" s="590"/>
      <c r="S53" s="590"/>
      <c r="T53" s="590"/>
      <c r="U53" s="590"/>
      <c r="V53" s="591"/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399"/>
    </row>
    <row r="54" spans="2:57" x14ac:dyDescent="0.3">
      <c r="P54" s="589"/>
      <c r="Q54" s="590"/>
      <c r="R54" s="590"/>
      <c r="S54" s="590"/>
      <c r="T54" s="590"/>
      <c r="U54" s="590"/>
      <c r="V54" s="591"/>
      <c r="AV54" s="393"/>
      <c r="AW54" s="339">
        <f>$AW$15</f>
        <v>41419</v>
      </c>
      <c r="AX54" s="320"/>
      <c r="AY54" s="320"/>
      <c r="AZ54" s="399"/>
      <c r="BA54" s="393"/>
      <c r="BB54" s="339">
        <f>$AW$15</f>
        <v>41419</v>
      </c>
      <c r="BC54" s="320"/>
      <c r="BD54" s="320"/>
      <c r="BE54" s="399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393"/>
      <c r="AW55" s="339" t="str">
        <f>AW42</f>
        <v>Little Silver</v>
      </c>
      <c r="AX55" s="339" t="str">
        <f>AX42</f>
        <v>Challenger</v>
      </c>
      <c r="AY55" s="320"/>
      <c r="AZ55" s="399"/>
      <c r="BA55" s="393"/>
      <c r="BB55" s="339" t="str">
        <f>BB16</f>
        <v>Shrewsbury</v>
      </c>
      <c r="BC55" s="340" t="str">
        <f>BC16</f>
        <v>Sickles</v>
      </c>
      <c r="BD55" s="320"/>
      <c r="BE55" s="399"/>
    </row>
    <row r="56" spans="2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399"/>
    </row>
    <row r="57" spans="2:57" x14ac:dyDescent="0.3">
      <c r="AV57" s="393"/>
      <c r="AW57" s="333" t="str">
        <f>D18</f>
        <v>Matawan Huskies</v>
      </c>
      <c r="AX57" s="4"/>
      <c r="AY57" s="319"/>
      <c r="AZ57" s="399"/>
      <c r="BA57" s="393"/>
      <c r="BB57" s="333" t="str">
        <f>H18</f>
        <v>JS Rays</v>
      </c>
      <c r="BC57" s="4"/>
      <c r="BD57" s="319"/>
      <c r="BE57" s="399"/>
    </row>
    <row r="58" spans="2:57" x14ac:dyDescent="0.3">
      <c r="AV58" s="393"/>
      <c r="AW58" s="333" t="str">
        <f>D19</f>
        <v>NJ Hitman</v>
      </c>
      <c r="AX58" s="4"/>
      <c r="AY58" s="321"/>
      <c r="AZ58" s="399"/>
      <c r="BA58" s="393"/>
      <c r="BB58" s="333" t="str">
        <f>H19</f>
        <v>Big Red Machine</v>
      </c>
      <c r="BC58" s="4"/>
      <c r="BD58" s="321"/>
      <c r="BE58" s="399"/>
    </row>
    <row r="59" spans="2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399"/>
    </row>
    <row r="60" spans="2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399"/>
    </row>
    <row r="61" spans="2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399"/>
    </row>
    <row r="62" spans="2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399"/>
    </row>
    <row r="63" spans="2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403"/>
    </row>
    <row r="64" spans="2:57" ht="15.6" x14ac:dyDescent="0.3">
      <c r="AV64" s="390"/>
      <c r="AW64" s="391" t="str">
        <f>AK26</f>
        <v>12U</v>
      </c>
      <c r="AX64" s="392"/>
      <c r="AY64" s="392"/>
      <c r="AZ64" s="398"/>
      <c r="BA64" s="390"/>
      <c r="BB64" s="391" t="str">
        <f>AK26</f>
        <v>12U</v>
      </c>
      <c r="BC64" s="392"/>
      <c r="BD64" s="392"/>
      <c r="BE64" s="398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399"/>
    </row>
    <row r="66" spans="48:57" x14ac:dyDescent="0.3">
      <c r="AV66" s="393"/>
      <c r="AW66" s="320" t="s">
        <v>245</v>
      </c>
      <c r="AX66" s="320"/>
      <c r="AY66" s="320"/>
      <c r="AZ66" s="320"/>
      <c r="BA66" s="393"/>
      <c r="BB66" s="320" t="s">
        <v>245</v>
      </c>
      <c r="BC66" s="320"/>
      <c r="BD66" s="320"/>
      <c r="BE66" s="399"/>
    </row>
    <row r="67" spans="48:57" x14ac:dyDescent="0.3">
      <c r="AV67" s="393"/>
      <c r="AW67" s="339">
        <f>$AW$15</f>
        <v>41419</v>
      </c>
      <c r="AX67" s="320"/>
      <c r="AY67" s="320"/>
      <c r="AZ67" s="320"/>
      <c r="BA67" s="393"/>
      <c r="BB67" s="339">
        <f>$AW$15</f>
        <v>41419</v>
      </c>
      <c r="BC67" s="320"/>
      <c r="BD67" s="320"/>
      <c r="BE67" s="399"/>
    </row>
    <row r="68" spans="48:57" x14ac:dyDescent="0.3">
      <c r="AV68" s="393"/>
      <c r="AW68" s="339" t="str">
        <f>AW55</f>
        <v>Little Silver</v>
      </c>
      <c r="AX68" s="339" t="str">
        <f>AX55</f>
        <v>Challenger</v>
      </c>
      <c r="AY68" s="320"/>
      <c r="AZ68" s="320"/>
      <c r="BA68" s="393"/>
      <c r="BB68" s="339" t="str">
        <f>BB16</f>
        <v>Shrewsbury</v>
      </c>
      <c r="BC68" s="340" t="str">
        <f>BC16</f>
        <v>Sickles</v>
      </c>
      <c r="BD68" s="320"/>
      <c r="BE68" s="399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20"/>
      <c r="BA69" s="393"/>
      <c r="BB69" s="341">
        <f>$AW$69</f>
        <v>0.22916666666666666</v>
      </c>
      <c r="BC69" s="320"/>
      <c r="BD69" s="320" t="s">
        <v>135</v>
      </c>
      <c r="BE69" s="399"/>
    </row>
    <row r="70" spans="48:57" x14ac:dyDescent="0.3">
      <c r="AV70" s="393"/>
      <c r="AW70" s="333" t="str">
        <f>D21</f>
        <v>JS Thunder</v>
      </c>
      <c r="AX70" s="4"/>
      <c r="AY70" s="319"/>
      <c r="AZ70" s="320"/>
      <c r="BA70" s="393"/>
      <c r="BB70" s="333" t="str">
        <f>H21</f>
        <v>Hurricanes</v>
      </c>
      <c r="BC70" s="4"/>
      <c r="BD70" s="319"/>
      <c r="BE70" s="399"/>
    </row>
    <row r="71" spans="48:57" x14ac:dyDescent="0.3">
      <c r="AV71" s="393"/>
      <c r="AW71" s="333" t="str">
        <f>D22</f>
        <v>Matawan Huskies</v>
      </c>
      <c r="AX71" s="4"/>
      <c r="AY71" s="321"/>
      <c r="AZ71" s="320"/>
      <c r="BA71" s="393"/>
      <c r="BB71" s="333" t="str">
        <f>H22</f>
        <v>JS Rays</v>
      </c>
      <c r="BC71" s="4"/>
      <c r="BD71" s="321"/>
      <c r="BE71" s="399"/>
    </row>
    <row r="72" spans="48:57" x14ac:dyDescent="0.3">
      <c r="AV72" s="393"/>
      <c r="AW72" s="320" t="s">
        <v>246</v>
      </c>
      <c r="AX72" s="319"/>
      <c r="AY72" s="319"/>
      <c r="AZ72" s="320"/>
      <c r="BA72" s="393"/>
      <c r="BB72" s="320" t="s">
        <v>246</v>
      </c>
      <c r="BC72" s="319"/>
      <c r="BD72" s="319"/>
      <c r="BE72" s="399"/>
    </row>
    <row r="73" spans="48:57" x14ac:dyDescent="0.3">
      <c r="AV73" s="393"/>
      <c r="AW73" s="320"/>
      <c r="AX73" s="320"/>
      <c r="AY73" s="320"/>
      <c r="AZ73" s="320"/>
      <c r="BA73" s="393"/>
      <c r="BB73" s="320"/>
      <c r="BC73" s="320"/>
      <c r="BD73" s="320"/>
      <c r="BE73" s="399"/>
    </row>
    <row r="74" spans="48:57" x14ac:dyDescent="0.3">
      <c r="AV74" s="393"/>
      <c r="AW74" s="320" t="s">
        <v>247</v>
      </c>
      <c r="AX74" s="319"/>
      <c r="AY74" s="319"/>
      <c r="AZ74" s="320"/>
      <c r="BA74" s="393"/>
      <c r="BB74" s="320" t="s">
        <v>247</v>
      </c>
      <c r="BC74" s="319"/>
      <c r="BD74" s="319"/>
      <c r="BE74" s="399"/>
    </row>
    <row r="75" spans="48:57" x14ac:dyDescent="0.3">
      <c r="AV75" s="393"/>
      <c r="AW75" s="320" t="s">
        <v>248</v>
      </c>
      <c r="AX75" s="321"/>
      <c r="AY75" s="321"/>
      <c r="AZ75" s="320"/>
      <c r="BA75" s="393"/>
      <c r="BB75" s="320" t="s">
        <v>248</v>
      </c>
      <c r="BC75" s="321"/>
      <c r="BD75" s="321"/>
      <c r="BE75" s="399"/>
    </row>
    <row r="76" spans="48:57" ht="15" thickBot="1" x14ac:dyDescent="0.35">
      <c r="AV76" s="394"/>
      <c r="AW76" s="16"/>
      <c r="AX76" s="16"/>
      <c r="AY76" s="16"/>
      <c r="AZ76" s="16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12U</v>
      </c>
      <c r="AX77" s="392"/>
      <c r="AY77" s="392"/>
      <c r="AZ77" s="398"/>
      <c r="BA77" s="390"/>
      <c r="BB77" s="391" t="str">
        <f>AK26</f>
        <v>12U</v>
      </c>
      <c r="BC77" s="392"/>
      <c r="BD77" s="392"/>
      <c r="BE77" s="398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399"/>
    </row>
    <row r="79" spans="48:57" x14ac:dyDescent="0.3">
      <c r="AV79" s="393"/>
      <c r="AW79" s="320" t="s">
        <v>245</v>
      </c>
      <c r="AX79" s="320"/>
      <c r="AY79" s="320"/>
      <c r="AZ79" s="320"/>
      <c r="BA79" s="393"/>
      <c r="BB79" s="320" t="s">
        <v>245</v>
      </c>
      <c r="BC79" s="320"/>
      <c r="BD79" s="320"/>
      <c r="BE79" s="399"/>
    </row>
    <row r="80" spans="48:57" x14ac:dyDescent="0.3">
      <c r="AV80" s="393"/>
      <c r="AW80" s="339">
        <f>$AW$15</f>
        <v>41419</v>
      </c>
      <c r="AX80" s="320"/>
      <c r="AY80" s="320"/>
      <c r="AZ80" s="320"/>
      <c r="BA80" s="393"/>
      <c r="BB80" s="339">
        <f>$AW$15</f>
        <v>41419</v>
      </c>
      <c r="BC80" s="320"/>
      <c r="BD80" s="320"/>
      <c r="BE80" s="399"/>
    </row>
    <row r="81" spans="48:57" x14ac:dyDescent="0.3">
      <c r="AV81" s="393"/>
      <c r="AW81" s="339" t="str">
        <f>L6</f>
        <v>Fair Haven</v>
      </c>
      <c r="AX81" s="340" t="str">
        <f>L7</f>
        <v>Youth Center</v>
      </c>
      <c r="AY81" s="320"/>
      <c r="AZ81" s="320"/>
      <c r="BA81" s="393"/>
      <c r="BB81" s="339" t="str">
        <f>AW81</f>
        <v>Fair Haven</v>
      </c>
      <c r="BC81" s="339" t="str">
        <f>AX81</f>
        <v>Youth Center</v>
      </c>
      <c r="BD81" s="320"/>
      <c r="BE81" s="399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343"/>
      <c r="BA82" s="393"/>
      <c r="BB82" s="341">
        <f>$AW$30</f>
        <v>0.44791666666666669</v>
      </c>
      <c r="BC82" s="320"/>
      <c r="BD82" s="320" t="s">
        <v>135</v>
      </c>
      <c r="BE82" s="399"/>
    </row>
    <row r="83" spans="48:57" x14ac:dyDescent="0.3">
      <c r="AV83" s="393"/>
      <c r="AW83" s="333" t="str">
        <f>L9</f>
        <v>Frozen Ropes - TF</v>
      </c>
      <c r="AX83" s="4"/>
      <c r="AY83" s="317"/>
      <c r="AZ83" s="343"/>
      <c r="BA83" s="393"/>
      <c r="BB83" s="333" t="str">
        <f>L12</f>
        <v>Shore Spartans</v>
      </c>
      <c r="BC83" s="4"/>
      <c r="BD83" s="319"/>
      <c r="BE83" s="399"/>
    </row>
    <row r="84" spans="48:57" x14ac:dyDescent="0.3">
      <c r="AV84" s="393"/>
      <c r="AW84" s="333" t="str">
        <f>L10</f>
        <v>Lincroft Panthers West</v>
      </c>
      <c r="AX84" s="4"/>
      <c r="AY84" s="318"/>
      <c r="AZ84" s="343"/>
      <c r="BA84" s="393"/>
      <c r="BB84" s="333" t="str">
        <f>L13</f>
        <v>Frozen Ropes - TF</v>
      </c>
      <c r="BC84" s="4"/>
      <c r="BD84" s="321"/>
      <c r="BE84" s="399"/>
    </row>
    <row r="85" spans="48:57" x14ac:dyDescent="0.3">
      <c r="AV85" s="393"/>
      <c r="AW85" s="320" t="s">
        <v>246</v>
      </c>
      <c r="AX85" s="319"/>
      <c r="AY85" s="319"/>
      <c r="AZ85" s="320"/>
      <c r="BA85" s="393"/>
      <c r="BB85" s="320" t="s">
        <v>246</v>
      </c>
      <c r="BC85" s="319"/>
      <c r="BD85" s="319"/>
      <c r="BE85" s="399"/>
    </row>
    <row r="86" spans="48:57" x14ac:dyDescent="0.3">
      <c r="AV86" s="393"/>
      <c r="AW86" s="320"/>
      <c r="AX86" s="320"/>
      <c r="AY86" s="320"/>
      <c r="AZ86" s="320"/>
      <c r="BA86" s="393"/>
      <c r="BB86" s="320"/>
      <c r="BC86" s="320"/>
      <c r="BD86" s="320"/>
      <c r="BE86" s="399"/>
    </row>
    <row r="87" spans="48:57" x14ac:dyDescent="0.3">
      <c r="AV87" s="393"/>
      <c r="AW87" s="320" t="s">
        <v>247</v>
      </c>
      <c r="AX87" s="319"/>
      <c r="AY87" s="319"/>
      <c r="AZ87" s="320"/>
      <c r="BA87" s="393"/>
      <c r="BB87" s="320" t="s">
        <v>247</v>
      </c>
      <c r="BC87" s="319"/>
      <c r="BD87" s="319"/>
      <c r="BE87" s="399"/>
    </row>
    <row r="88" spans="48:57" x14ac:dyDescent="0.3">
      <c r="AV88" s="393"/>
      <c r="AW88" s="320" t="s">
        <v>248</v>
      </c>
      <c r="AX88" s="321"/>
      <c r="AY88" s="322"/>
      <c r="AZ88" s="323"/>
      <c r="BA88" s="393"/>
      <c r="BB88" s="320" t="s">
        <v>248</v>
      </c>
      <c r="BC88" s="321"/>
      <c r="BD88" s="321"/>
      <c r="BE88" s="399"/>
    </row>
    <row r="89" spans="48:57" ht="15" thickBot="1" x14ac:dyDescent="0.35">
      <c r="AV89" s="394"/>
      <c r="AW89" s="395"/>
      <c r="AX89" s="395"/>
      <c r="AY89" s="396"/>
      <c r="AZ89" s="39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12U</v>
      </c>
      <c r="AX90" s="392"/>
      <c r="AY90" s="392"/>
      <c r="AZ90" s="398"/>
      <c r="BA90" s="390"/>
      <c r="BB90" s="391" t="str">
        <f>AK26</f>
        <v>12U</v>
      </c>
      <c r="BC90" s="392"/>
      <c r="BD90" s="392"/>
      <c r="BE90" s="398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399"/>
    </row>
    <row r="92" spans="48:57" x14ac:dyDescent="0.3">
      <c r="AV92" s="393"/>
      <c r="AW92" s="320" t="s">
        <v>245</v>
      </c>
      <c r="AX92" s="320"/>
      <c r="AY92" s="320"/>
      <c r="AZ92" s="320"/>
      <c r="BA92" s="393"/>
      <c r="BB92" s="320" t="s">
        <v>245</v>
      </c>
      <c r="BC92" s="320"/>
      <c r="BD92" s="320"/>
      <c r="BE92" s="399"/>
    </row>
    <row r="93" spans="48:57" x14ac:dyDescent="0.3">
      <c r="AV93" s="393"/>
      <c r="AW93" s="339">
        <f>$AW$80</f>
        <v>41419</v>
      </c>
      <c r="AX93" s="320"/>
      <c r="AY93" s="320"/>
      <c r="AZ93" s="320"/>
      <c r="BA93" s="393"/>
      <c r="BB93" s="339">
        <f>$AW$80</f>
        <v>41419</v>
      </c>
      <c r="BC93" s="320"/>
      <c r="BD93" s="320"/>
      <c r="BE93" s="399"/>
    </row>
    <row r="94" spans="48:57" x14ac:dyDescent="0.3">
      <c r="AV94" s="393"/>
      <c r="AW94" s="339" t="str">
        <f>AW81</f>
        <v>Fair Haven</v>
      </c>
      <c r="AX94" s="339" t="str">
        <f>AX81</f>
        <v>Youth Center</v>
      </c>
      <c r="AY94" s="320"/>
      <c r="AZ94" s="320"/>
      <c r="BA94" s="393"/>
      <c r="BB94" s="339" t="str">
        <f>AW81</f>
        <v>Fair Haven</v>
      </c>
      <c r="BC94" s="339" t="str">
        <f>AX81</f>
        <v>Youth Center</v>
      </c>
      <c r="BD94" s="320"/>
      <c r="BE94" s="399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20"/>
      <c r="BA95" s="393"/>
      <c r="BB95" s="341">
        <f>$AW$56</f>
        <v>0.13541666666666666</v>
      </c>
      <c r="BC95" s="4"/>
      <c r="BD95" s="320" t="s">
        <v>135</v>
      </c>
      <c r="BE95" s="399"/>
    </row>
    <row r="96" spans="48:57" x14ac:dyDescent="0.3">
      <c r="AV96" s="393"/>
      <c r="AW96" s="333" t="str">
        <f>L15</f>
        <v>Lincroft Panthers West</v>
      </c>
      <c r="AX96" s="4"/>
      <c r="AY96" s="319"/>
      <c r="AZ96" s="320"/>
      <c r="BA96" s="393"/>
      <c r="BB96" s="333" t="str">
        <f>L18</f>
        <v>Jersey Intensity</v>
      </c>
      <c r="BC96" s="4"/>
      <c r="BD96" s="141"/>
      <c r="BE96" s="17"/>
    </row>
    <row r="97" spans="48:57" x14ac:dyDescent="0.3">
      <c r="AV97" s="393"/>
      <c r="AW97" s="333" t="str">
        <f>L16</f>
        <v>Freehold Spartans</v>
      </c>
      <c r="AX97" s="4"/>
      <c r="AY97" s="321"/>
      <c r="AZ97" s="320"/>
      <c r="BA97" s="393"/>
      <c r="BB97" s="333" t="str">
        <f>L19</f>
        <v>Shore Spartans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20"/>
      <c r="BA98" s="393"/>
      <c r="BB98" s="320" t="s">
        <v>246</v>
      </c>
      <c r="BC98" s="319"/>
      <c r="BD98" s="319"/>
      <c r="BE98" s="399"/>
    </row>
    <row r="99" spans="48:57" x14ac:dyDescent="0.3">
      <c r="AV99" s="393"/>
      <c r="AW99" s="320"/>
      <c r="AX99" s="320"/>
      <c r="AY99" s="320"/>
      <c r="AZ99" s="320"/>
      <c r="BA99" s="393"/>
      <c r="BB99" s="320"/>
      <c r="BC99" s="320"/>
      <c r="BD99" s="320"/>
      <c r="BE99" s="399"/>
    </row>
    <row r="100" spans="48:57" x14ac:dyDescent="0.3">
      <c r="AV100" s="393"/>
      <c r="AW100" s="320" t="s">
        <v>247</v>
      </c>
      <c r="AX100" s="319"/>
      <c r="AY100" s="319"/>
      <c r="AZ100" s="320"/>
      <c r="BA100" s="393"/>
      <c r="BB100" s="320" t="s">
        <v>247</v>
      </c>
      <c r="BC100" s="319"/>
      <c r="BD100" s="319"/>
      <c r="BE100" s="399"/>
    </row>
    <row r="101" spans="48:57" x14ac:dyDescent="0.3">
      <c r="AV101" s="393"/>
      <c r="AW101" s="320" t="s">
        <v>248</v>
      </c>
      <c r="AX101" s="321"/>
      <c r="AY101" s="321"/>
      <c r="AZ101" s="320"/>
      <c r="BA101" s="393"/>
      <c r="BB101" s="320" t="s">
        <v>248</v>
      </c>
      <c r="BC101" s="321"/>
      <c r="BD101" s="321"/>
      <c r="BE101" s="399"/>
    </row>
    <row r="102" spans="48:57" ht="15" thickBot="1" x14ac:dyDescent="0.35">
      <c r="AV102" s="394"/>
      <c r="AW102" s="395"/>
      <c r="AX102" s="395"/>
      <c r="AY102" s="395"/>
      <c r="AZ102" s="395"/>
      <c r="BA102" s="394"/>
      <c r="BB102" s="395"/>
      <c r="BC102" s="395"/>
      <c r="BD102" s="395"/>
      <c r="BE102" s="403"/>
    </row>
    <row r="103" spans="48:57" ht="15.6" x14ac:dyDescent="0.3">
      <c r="AV103" s="390"/>
      <c r="AW103" s="391" t="str">
        <f>AK26</f>
        <v>12U</v>
      </c>
      <c r="AX103" s="392"/>
      <c r="AY103" s="392"/>
      <c r="AZ103" s="398"/>
      <c r="BA103" s="390"/>
      <c r="BB103" s="391" t="str">
        <f>AK26</f>
        <v>12U</v>
      </c>
      <c r="BC103" s="392"/>
      <c r="BD103" s="392"/>
      <c r="BE103" s="398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399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399"/>
    </row>
    <row r="106" spans="48:57" x14ac:dyDescent="0.3">
      <c r="AV106" s="393"/>
      <c r="AW106" s="339">
        <f>$AW$80</f>
        <v>41419</v>
      </c>
      <c r="AX106" s="320"/>
      <c r="AY106" s="320"/>
      <c r="AZ106" s="399"/>
      <c r="BA106" s="393"/>
      <c r="BB106" s="339">
        <f>B25</f>
        <v>41420</v>
      </c>
      <c r="BC106" s="320"/>
      <c r="BD106" s="320"/>
      <c r="BE106" s="399"/>
    </row>
    <row r="107" spans="48:57" x14ac:dyDescent="0.3">
      <c r="AV107" s="393"/>
      <c r="AW107" s="339" t="str">
        <f>AW81</f>
        <v>Fair Haven</v>
      </c>
      <c r="AX107" s="412" t="str">
        <f>AX81</f>
        <v>Youth Center</v>
      </c>
      <c r="AY107" s="320"/>
      <c r="AZ107" s="399"/>
      <c r="BA107" s="393"/>
      <c r="BB107" s="339" t="str">
        <f>D24</f>
        <v>Little Silver</v>
      </c>
      <c r="BC107" s="340" t="str">
        <f>D25</f>
        <v>Challenger</v>
      </c>
      <c r="BD107" s="320"/>
      <c r="BE107" s="399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399"/>
    </row>
    <row r="109" spans="48:57" x14ac:dyDescent="0.3">
      <c r="AV109" s="393"/>
      <c r="AW109" s="333" t="str">
        <f>L21</f>
        <v>Freehold Spartans</v>
      </c>
      <c r="AX109" s="4"/>
      <c r="AY109" s="319"/>
      <c r="AZ109" s="399"/>
      <c r="BA109" s="393"/>
      <c r="BB109" s="333" t="str">
        <f>D26</f>
        <v>NJ Hitman</v>
      </c>
      <c r="BC109" s="4"/>
      <c r="BD109" s="319"/>
      <c r="BE109" s="399"/>
    </row>
    <row r="110" spans="48:57" x14ac:dyDescent="0.3">
      <c r="AV110" s="393"/>
      <c r="AW110" s="333" t="str">
        <f>L22</f>
        <v>Jersey Intensity</v>
      </c>
      <c r="AX110" s="4"/>
      <c r="AY110" s="321"/>
      <c r="AZ110" s="399"/>
      <c r="BA110" s="393"/>
      <c r="BB110" s="333" t="str">
        <f>D27</f>
        <v>Jersey Brawlers</v>
      </c>
      <c r="BC110" s="4"/>
      <c r="BD110" s="321"/>
      <c r="BE110" s="399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399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399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399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399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403"/>
    </row>
    <row r="116" spans="48:57" ht="15.6" x14ac:dyDescent="0.3">
      <c r="AV116" s="390"/>
      <c r="AW116" s="391" t="str">
        <f>AK26</f>
        <v>12U</v>
      </c>
      <c r="AX116" s="392"/>
      <c r="AY116" s="392"/>
      <c r="AZ116" s="398"/>
      <c r="BA116" s="390"/>
      <c r="BB116" s="391" t="str">
        <f>AK26</f>
        <v>12U</v>
      </c>
      <c r="BC116" s="392"/>
      <c r="BD116" s="392"/>
      <c r="BE116" s="398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399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399"/>
    </row>
    <row r="119" spans="48:57" x14ac:dyDescent="0.3">
      <c r="AV119" s="393"/>
      <c r="AW119" s="339">
        <f>$BB$106</f>
        <v>41420</v>
      </c>
      <c r="AX119" s="320"/>
      <c r="AY119" s="320"/>
      <c r="AZ119" s="399"/>
      <c r="BA119" s="393"/>
      <c r="BB119" s="339">
        <f>$BB$106</f>
        <v>41420</v>
      </c>
      <c r="BC119" s="320"/>
      <c r="BD119" s="320"/>
      <c r="BE119" s="399"/>
    </row>
    <row r="120" spans="48:57" x14ac:dyDescent="0.3">
      <c r="AV120" s="393"/>
      <c r="AW120" s="339" t="str">
        <f>$BB$107</f>
        <v>Little Silver</v>
      </c>
      <c r="AX120" s="341" t="str">
        <f>$BC$107</f>
        <v>Challenger</v>
      </c>
      <c r="AY120" s="4"/>
      <c r="AZ120" s="399"/>
      <c r="BA120" s="393"/>
      <c r="BB120" s="339" t="str">
        <f>$BB$107</f>
        <v>Little Silver</v>
      </c>
      <c r="BC120" s="341" t="str">
        <f>$BC$107</f>
        <v>Challenger</v>
      </c>
      <c r="BD120" s="4"/>
      <c r="BE120" s="399"/>
    </row>
    <row r="121" spans="48:57" x14ac:dyDescent="0.3">
      <c r="AV121" s="393"/>
      <c r="AW121" s="341">
        <f>B29</f>
        <v>0.44791666666666669</v>
      </c>
      <c r="AX121" s="333"/>
      <c r="AY121" s="320" t="s">
        <v>135</v>
      </c>
      <c r="AZ121" s="320"/>
      <c r="BA121" s="393"/>
      <c r="BB121" s="341">
        <f>B32</f>
        <v>4.1666666666666664E-2</v>
      </c>
      <c r="BC121" s="320"/>
      <c r="BD121" s="320" t="s">
        <v>135</v>
      </c>
      <c r="BE121" s="399"/>
    </row>
    <row r="122" spans="48:57" x14ac:dyDescent="0.3">
      <c r="AV122" s="393"/>
      <c r="AW122" s="333" t="str">
        <f>D29</f>
        <v>JS Thunder</v>
      </c>
      <c r="AX122" s="4"/>
      <c r="AY122" s="319"/>
      <c r="AZ122" s="320"/>
      <c r="BA122" s="393"/>
      <c r="BB122" s="320" t="str">
        <f>D32</f>
        <v>Jersey Brawlers</v>
      </c>
      <c r="BC122" s="4"/>
      <c r="BD122" s="319"/>
      <c r="BE122" s="399"/>
    </row>
    <row r="123" spans="48:57" x14ac:dyDescent="0.3">
      <c r="AV123" s="393"/>
      <c r="AW123" s="333" t="str">
        <f>D30</f>
        <v>NJ Hitman</v>
      </c>
      <c r="AX123" s="4"/>
      <c r="AY123" s="321"/>
      <c r="AZ123" s="320"/>
      <c r="BA123" s="393"/>
      <c r="BB123" s="333" t="str">
        <f>D33</f>
        <v>Matawan Huskies</v>
      </c>
      <c r="BC123" s="4"/>
      <c r="BD123" s="321"/>
      <c r="BE123" s="399"/>
    </row>
    <row r="124" spans="48:57" x14ac:dyDescent="0.3">
      <c r="AV124" s="393"/>
      <c r="AW124" s="320" t="s">
        <v>246</v>
      </c>
      <c r="AX124" s="319"/>
      <c r="AY124" s="319"/>
      <c r="AZ124" s="320"/>
      <c r="BA124" s="393"/>
      <c r="BB124" s="320" t="s">
        <v>246</v>
      </c>
      <c r="BC124" s="332"/>
      <c r="BD124" s="319"/>
      <c r="BE124" s="399"/>
    </row>
    <row r="125" spans="48:57" x14ac:dyDescent="0.3">
      <c r="AV125" s="393"/>
      <c r="AW125" s="320"/>
      <c r="AX125" s="320"/>
      <c r="AY125" s="320"/>
      <c r="AZ125" s="320"/>
      <c r="BA125" s="393"/>
      <c r="BB125" s="320"/>
      <c r="BC125" s="320"/>
      <c r="BD125" s="320"/>
      <c r="BE125" s="399"/>
    </row>
    <row r="126" spans="48:57" x14ac:dyDescent="0.3">
      <c r="AV126" s="393"/>
      <c r="AW126" s="320" t="s">
        <v>247</v>
      </c>
      <c r="AX126" s="319"/>
      <c r="AY126" s="319"/>
      <c r="AZ126" s="320"/>
      <c r="BA126" s="393"/>
      <c r="BB126" s="320" t="s">
        <v>247</v>
      </c>
      <c r="BC126" s="319"/>
      <c r="BD126" s="319"/>
      <c r="BE126" s="399"/>
    </row>
    <row r="127" spans="48:57" x14ac:dyDescent="0.3">
      <c r="AV127" s="393"/>
      <c r="AW127" s="320" t="s">
        <v>248</v>
      </c>
      <c r="AX127" s="321"/>
      <c r="AY127" s="321"/>
      <c r="AZ127" s="320"/>
      <c r="BA127" s="393"/>
      <c r="BB127" s="320" t="s">
        <v>248</v>
      </c>
      <c r="BC127" s="321"/>
      <c r="BD127" s="321"/>
      <c r="BE127" s="399"/>
    </row>
    <row r="128" spans="48:57" ht="15" thickBot="1" x14ac:dyDescent="0.35">
      <c r="AV128" s="394"/>
      <c r="AW128" s="395"/>
      <c r="AX128" s="395"/>
      <c r="AY128" s="395"/>
      <c r="AZ128" s="395"/>
      <c r="BA128" s="394"/>
      <c r="BB128" s="395"/>
      <c r="BC128" s="395"/>
      <c r="BD128" s="395"/>
      <c r="BE128" s="403"/>
    </row>
    <row r="129" spans="48:57" ht="15.6" x14ac:dyDescent="0.3">
      <c r="AV129" s="390"/>
      <c r="AW129" s="391" t="str">
        <f>AK26</f>
        <v>12U</v>
      </c>
      <c r="AX129" s="392"/>
      <c r="AY129" s="392"/>
      <c r="AZ129" s="398"/>
      <c r="BA129" s="390"/>
      <c r="BB129" s="391" t="str">
        <f>AK26</f>
        <v>12U</v>
      </c>
      <c r="BC129" s="5"/>
      <c r="BD129" s="392"/>
      <c r="BE129" s="398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399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399"/>
    </row>
    <row r="132" spans="48:57" x14ac:dyDescent="0.3">
      <c r="AV132" s="393"/>
      <c r="AW132" s="339">
        <f>$BB$106</f>
        <v>41420</v>
      </c>
      <c r="AX132" s="320"/>
      <c r="AY132" s="320"/>
      <c r="AZ132" s="399"/>
      <c r="BA132" s="393"/>
      <c r="BB132" s="339">
        <f>$BB$106</f>
        <v>41420</v>
      </c>
      <c r="BC132" s="320"/>
      <c r="BD132" s="320"/>
      <c r="BE132" s="399"/>
    </row>
    <row r="133" spans="48:57" x14ac:dyDescent="0.3">
      <c r="AV133" s="393"/>
      <c r="AW133" s="339" t="str">
        <f>$BB$107</f>
        <v>Little Silver</v>
      </c>
      <c r="AX133" s="341" t="str">
        <f>$BC$107</f>
        <v>Challenger</v>
      </c>
      <c r="AY133" s="4"/>
      <c r="AZ133" s="399"/>
      <c r="BA133" s="393"/>
      <c r="BB133" s="339" t="str">
        <f>$BB$107</f>
        <v>Little Silver</v>
      </c>
      <c r="BC133" s="341" t="str">
        <f>$BC$107</f>
        <v>Challenger</v>
      </c>
      <c r="BD133" s="4"/>
      <c r="BE133" s="399"/>
    </row>
    <row r="134" spans="48:57" x14ac:dyDescent="0.3">
      <c r="AV134" s="393"/>
      <c r="AW134" s="341">
        <f>B35</f>
        <v>0.13541666666666666</v>
      </c>
      <c r="AX134" s="333"/>
      <c r="AY134" s="320" t="s">
        <v>135</v>
      </c>
      <c r="AZ134" s="399"/>
      <c r="BA134" s="393"/>
      <c r="BB134" s="341">
        <f>B38</f>
        <v>0.22916666666666666</v>
      </c>
      <c r="BC134" s="320"/>
      <c r="BD134" s="320" t="s">
        <v>135</v>
      </c>
      <c r="BE134" s="399"/>
    </row>
    <row r="135" spans="48:57" x14ac:dyDescent="0.3">
      <c r="AV135" s="393"/>
      <c r="AW135" s="333" t="str">
        <f>D35</f>
        <v>Middletown Mavericks</v>
      </c>
      <c r="AX135" s="4"/>
      <c r="AY135" s="319"/>
      <c r="AZ135" s="399"/>
      <c r="BA135" s="4"/>
      <c r="BB135" s="333" t="str">
        <f>D38</f>
        <v>Matawan Huskies</v>
      </c>
      <c r="BC135" s="4"/>
      <c r="BD135" s="319"/>
      <c r="BE135" s="399"/>
    </row>
    <row r="136" spans="48:57" x14ac:dyDescent="0.3">
      <c r="AV136" s="393"/>
      <c r="AW136" s="333" t="str">
        <f>D36</f>
        <v>JS Thunder</v>
      </c>
      <c r="AX136" s="4"/>
      <c r="AY136" s="319"/>
      <c r="AZ136" s="399"/>
      <c r="BA136" s="4"/>
      <c r="BB136" s="333" t="str">
        <f>D39</f>
        <v>Middletown Mavericks</v>
      </c>
      <c r="BC136" s="4"/>
      <c r="BD136" s="319"/>
      <c r="BE136" s="399"/>
    </row>
    <row r="137" spans="48:57" x14ac:dyDescent="0.3">
      <c r="AV137" s="393"/>
      <c r="AW137" s="320" t="s">
        <v>246</v>
      </c>
      <c r="AX137" s="319"/>
      <c r="AY137" s="319"/>
      <c r="AZ137" s="399"/>
      <c r="BA137" s="4"/>
      <c r="BB137" s="320" t="s">
        <v>246</v>
      </c>
      <c r="BC137" s="332"/>
      <c r="BD137" s="319"/>
      <c r="BE137" s="399"/>
    </row>
    <row r="138" spans="48:57" x14ac:dyDescent="0.3">
      <c r="AV138" s="393"/>
      <c r="AW138" s="320"/>
      <c r="AX138" s="320"/>
      <c r="AY138" s="320"/>
      <c r="AZ138" s="399"/>
      <c r="BA138" s="4"/>
      <c r="BB138" s="320"/>
      <c r="BC138" s="320"/>
      <c r="BD138" s="320"/>
      <c r="BE138" s="399"/>
    </row>
    <row r="139" spans="48:57" x14ac:dyDescent="0.3">
      <c r="AV139" s="393"/>
      <c r="AW139" s="320" t="s">
        <v>247</v>
      </c>
      <c r="AX139" s="319"/>
      <c r="AY139" s="319"/>
      <c r="AZ139" s="399"/>
      <c r="BA139" s="4"/>
      <c r="BB139" s="320" t="s">
        <v>247</v>
      </c>
      <c r="BC139" s="319"/>
      <c r="BD139" s="319"/>
      <c r="BE139" s="399"/>
    </row>
    <row r="140" spans="48:57" x14ac:dyDescent="0.3">
      <c r="AV140" s="393"/>
      <c r="AW140" s="320" t="s">
        <v>248</v>
      </c>
      <c r="AX140" s="321"/>
      <c r="AY140" s="321"/>
      <c r="AZ140" s="399"/>
      <c r="BA140" s="4"/>
      <c r="BB140" s="320" t="s">
        <v>248</v>
      </c>
      <c r="BC140" s="321"/>
      <c r="BD140" s="321"/>
      <c r="BE140" s="399"/>
    </row>
    <row r="141" spans="48:57" ht="15" thickBot="1" x14ac:dyDescent="0.35">
      <c r="AV141" s="394"/>
      <c r="AW141" s="395"/>
      <c r="AX141" s="395"/>
      <c r="AY141" s="395"/>
      <c r="AZ141" s="403"/>
      <c r="BA141" s="16"/>
      <c r="BB141" s="395"/>
      <c r="BC141" s="395"/>
      <c r="BD141" s="395"/>
      <c r="BE141" s="403"/>
    </row>
    <row r="142" spans="48:57" ht="15.6" x14ac:dyDescent="0.3">
      <c r="AV142" s="390"/>
      <c r="AW142" s="391" t="str">
        <f>AK26</f>
        <v>12U</v>
      </c>
      <c r="AX142" s="392"/>
      <c r="AY142" s="392"/>
      <c r="AZ142" s="398"/>
      <c r="BA142" s="390"/>
      <c r="BB142" s="391" t="str">
        <f>AK26</f>
        <v>12U</v>
      </c>
      <c r="BC142" s="5"/>
      <c r="BD142" s="392"/>
      <c r="BE142" s="398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399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399"/>
    </row>
    <row r="145" spans="48:57" x14ac:dyDescent="0.3">
      <c r="AV145" s="393"/>
      <c r="AW145" s="339">
        <f>$AW$132</f>
        <v>41420</v>
      </c>
      <c r="AX145" s="320"/>
      <c r="AY145" s="320"/>
      <c r="AZ145" s="399"/>
      <c r="BA145" s="393"/>
      <c r="BB145" s="339">
        <f>$AW$132</f>
        <v>41420</v>
      </c>
      <c r="BC145" s="320"/>
      <c r="BD145" s="320"/>
      <c r="BE145" s="399"/>
    </row>
    <row r="146" spans="48:57" x14ac:dyDescent="0.3">
      <c r="AV146" s="393"/>
      <c r="AW146" s="340" t="str">
        <f>H24</f>
        <v>Shrewsbury</v>
      </c>
      <c r="AX146" s="341" t="str">
        <f>H25</f>
        <v>Sickles</v>
      </c>
      <c r="AY146" s="4"/>
      <c r="AZ146" s="399"/>
      <c r="BA146" s="393"/>
      <c r="BB146" s="340" t="str">
        <f>$AW$146</f>
        <v>Shrewsbury</v>
      </c>
      <c r="BC146" s="341" t="str">
        <f>$AX$146</f>
        <v>Sickles</v>
      </c>
      <c r="BD146" s="4"/>
      <c r="BE146" s="399"/>
    </row>
    <row r="147" spans="48:57" x14ac:dyDescent="0.3">
      <c r="AV147" s="393"/>
      <c r="AW147" s="341">
        <f>B26</f>
        <v>0.35416666666666669</v>
      </c>
      <c r="AX147" s="4"/>
      <c r="AY147" s="320" t="s">
        <v>135</v>
      </c>
      <c r="AZ147" s="17"/>
      <c r="BA147" s="393"/>
      <c r="BB147" s="341">
        <f>B29</f>
        <v>0.44791666666666669</v>
      </c>
      <c r="BC147" s="320"/>
      <c r="BD147" s="320" t="s">
        <v>135</v>
      </c>
      <c r="BE147" s="17"/>
    </row>
    <row r="148" spans="48:57" x14ac:dyDescent="0.3">
      <c r="AV148" s="393"/>
      <c r="AW148" s="413" t="str">
        <f>H26</f>
        <v>Big Red Machine</v>
      </c>
      <c r="AX148" s="4"/>
      <c r="AY148" s="141"/>
      <c r="AZ148" s="17"/>
      <c r="BA148" s="393"/>
      <c r="BB148" s="320" t="str">
        <f>H29</f>
        <v>Hurricanes</v>
      </c>
      <c r="BC148" s="4"/>
      <c r="BD148" s="141"/>
      <c r="BE148" s="17"/>
    </row>
    <row r="149" spans="48:57" x14ac:dyDescent="0.3">
      <c r="AV149" s="393"/>
      <c r="AW149" s="413" t="str">
        <f>H27</f>
        <v>Lincroft Panters East</v>
      </c>
      <c r="AX149" s="4"/>
      <c r="AY149" s="321"/>
      <c r="AZ149" s="320"/>
      <c r="BA149" s="393"/>
      <c r="BB149" s="320" t="str">
        <f>H30</f>
        <v>Big Red Machine</v>
      </c>
      <c r="BC149" s="4"/>
      <c r="BD149" s="319"/>
      <c r="BE149" s="399"/>
    </row>
    <row r="150" spans="48:57" x14ac:dyDescent="0.3">
      <c r="AV150" s="393"/>
      <c r="AW150" s="320" t="s">
        <v>246</v>
      </c>
      <c r="AX150" s="141"/>
      <c r="AY150" s="319"/>
      <c r="AZ150" s="320"/>
      <c r="BA150" s="393"/>
      <c r="BB150" s="320" t="s">
        <v>246</v>
      </c>
      <c r="BC150" s="332"/>
      <c r="BD150" s="319"/>
      <c r="BE150" s="399"/>
    </row>
    <row r="151" spans="48:57" x14ac:dyDescent="0.3">
      <c r="AV151" s="393"/>
      <c r="AW151" s="320"/>
      <c r="AX151" s="320"/>
      <c r="AY151" s="320"/>
      <c r="AZ151" s="320"/>
      <c r="BA151" s="393"/>
      <c r="BB151" s="320"/>
      <c r="BC151" s="320"/>
      <c r="BD151" s="320"/>
      <c r="BE151" s="399"/>
    </row>
    <row r="152" spans="48:57" x14ac:dyDescent="0.3">
      <c r="AV152" s="393"/>
      <c r="AW152" s="320" t="s">
        <v>247</v>
      </c>
      <c r="AX152" s="319"/>
      <c r="AY152" s="319"/>
      <c r="AZ152" s="320"/>
      <c r="BA152" s="393"/>
      <c r="BB152" s="320" t="s">
        <v>247</v>
      </c>
      <c r="BC152" s="319"/>
      <c r="BD152" s="319"/>
      <c r="BE152" s="399"/>
    </row>
    <row r="153" spans="48:57" x14ac:dyDescent="0.3">
      <c r="AV153" s="393"/>
      <c r="AW153" s="320" t="s">
        <v>248</v>
      </c>
      <c r="AX153" s="321"/>
      <c r="AY153" s="321"/>
      <c r="AZ153" s="320"/>
      <c r="BA153" s="393"/>
      <c r="BB153" s="320" t="s">
        <v>248</v>
      </c>
      <c r="BC153" s="321"/>
      <c r="BD153" s="321"/>
      <c r="BE153" s="399"/>
    </row>
    <row r="154" spans="48:57" ht="15" thickBot="1" x14ac:dyDescent="0.35">
      <c r="AV154" s="394"/>
      <c r="AW154" s="16"/>
      <c r="AX154" s="16"/>
      <c r="AY154" s="16"/>
      <c r="AZ154" s="16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12U</v>
      </c>
      <c r="AX155" s="392"/>
      <c r="AY155" s="392"/>
      <c r="AZ155" s="398"/>
      <c r="BA155" s="390"/>
      <c r="BB155" s="391" t="str">
        <f>AK26</f>
        <v>12U</v>
      </c>
      <c r="BC155" s="392"/>
      <c r="BD155" s="392"/>
      <c r="BE155" s="398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399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399"/>
    </row>
    <row r="158" spans="48:57" x14ac:dyDescent="0.3">
      <c r="AV158" s="393"/>
      <c r="AW158" s="339">
        <f>$BB$106</f>
        <v>41420</v>
      </c>
      <c r="AX158" s="320"/>
      <c r="AY158" s="320"/>
      <c r="AZ158" s="399"/>
      <c r="BA158" s="393"/>
      <c r="BB158" s="339">
        <f>$BB$106</f>
        <v>41420</v>
      </c>
      <c r="BC158" s="320"/>
      <c r="BD158" s="320"/>
      <c r="BE158" s="399"/>
    </row>
    <row r="159" spans="48:57" x14ac:dyDescent="0.3">
      <c r="AV159" s="393"/>
      <c r="AW159" s="339" t="str">
        <f>AW146</f>
        <v>Shrewsbury</v>
      </c>
      <c r="AX159" s="341" t="str">
        <f>AX146</f>
        <v>Sickles</v>
      </c>
      <c r="AY159" s="320" t="s">
        <v>135</v>
      </c>
      <c r="AZ159" s="399"/>
      <c r="BA159" s="393"/>
      <c r="BB159" s="339" t="str">
        <f>AW146</f>
        <v>Shrewsbury</v>
      </c>
      <c r="BC159" s="341" t="str">
        <f>AX146</f>
        <v>Sickles</v>
      </c>
      <c r="BD159" s="4"/>
      <c r="BE159" s="399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 t="s">
        <v>135</v>
      </c>
      <c r="BE160" s="399"/>
    </row>
    <row r="161" spans="48:57" x14ac:dyDescent="0.3">
      <c r="AV161" s="393"/>
      <c r="AW161" s="333" t="str">
        <f>H32</f>
        <v>Lincroft Panters East</v>
      </c>
      <c r="AX161" s="4"/>
      <c r="AY161" s="319"/>
      <c r="AZ161" s="399"/>
      <c r="BA161" s="393"/>
      <c r="BB161" s="333" t="str">
        <f>H35</f>
        <v>FH Diamonds</v>
      </c>
      <c r="BC161" s="320"/>
      <c r="BD161" s="319"/>
      <c r="BE161" s="399"/>
    </row>
    <row r="162" spans="48:57" x14ac:dyDescent="0.3">
      <c r="AV162" s="393"/>
      <c r="AW162" s="333" t="str">
        <f>H33</f>
        <v>JS Rays</v>
      </c>
      <c r="AX162" s="4"/>
      <c r="AY162" s="321"/>
      <c r="AZ162" s="320"/>
      <c r="BA162" s="393"/>
      <c r="BB162" s="332" t="str">
        <f>H36</f>
        <v>Hurricanes</v>
      </c>
      <c r="BC162" s="4"/>
      <c r="BD162" s="321"/>
      <c r="BE162" s="399"/>
    </row>
    <row r="163" spans="48:57" x14ac:dyDescent="0.3">
      <c r="AV163" s="393"/>
      <c r="AW163" s="320" t="s">
        <v>246</v>
      </c>
      <c r="AX163" s="319"/>
      <c r="AY163" s="319"/>
      <c r="AZ163" s="320"/>
      <c r="BA163" s="393"/>
      <c r="BB163" s="320" t="s">
        <v>246</v>
      </c>
      <c r="BC163" s="319"/>
      <c r="BD163" s="319"/>
      <c r="BE163" s="399"/>
    </row>
    <row r="164" spans="48:57" x14ac:dyDescent="0.3">
      <c r="AV164" s="393"/>
      <c r="AW164" s="320"/>
      <c r="AX164" s="320"/>
      <c r="AY164" s="320"/>
      <c r="AZ164" s="320"/>
      <c r="BA164" s="393"/>
      <c r="BB164" s="320"/>
      <c r="BC164" s="320"/>
      <c r="BD164" s="320"/>
      <c r="BE164" s="399"/>
    </row>
    <row r="165" spans="48:57" x14ac:dyDescent="0.3">
      <c r="AV165" s="393"/>
      <c r="AW165" s="320" t="s">
        <v>247</v>
      </c>
      <c r="AX165" s="319"/>
      <c r="AY165" s="319"/>
      <c r="AZ165" s="320"/>
      <c r="BA165" s="393"/>
      <c r="BB165" s="320" t="s">
        <v>247</v>
      </c>
      <c r="BC165" s="319"/>
      <c r="BD165" s="319"/>
      <c r="BE165" s="399"/>
    </row>
    <row r="166" spans="48:57" x14ac:dyDescent="0.3">
      <c r="AV166" s="393"/>
      <c r="AW166" s="320" t="s">
        <v>248</v>
      </c>
      <c r="AX166" s="321"/>
      <c r="AY166" s="321"/>
      <c r="AZ166" s="320"/>
      <c r="BA166" s="393"/>
      <c r="BB166" s="320" t="s">
        <v>248</v>
      </c>
      <c r="BC166" s="321"/>
      <c r="BD166" s="321"/>
      <c r="BE166" s="399"/>
    </row>
    <row r="167" spans="48:57" ht="15" thickBot="1" x14ac:dyDescent="0.35">
      <c r="AV167" s="394"/>
      <c r="AW167" s="16"/>
      <c r="AX167" s="16"/>
      <c r="AY167" s="16"/>
      <c r="AZ167" s="16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12U</v>
      </c>
      <c r="AX168" s="392"/>
      <c r="AY168" s="392"/>
      <c r="AZ168" s="398"/>
      <c r="BA168" s="390"/>
      <c r="BB168" s="391" t="str">
        <f>AK26</f>
        <v>12U</v>
      </c>
      <c r="BC168" s="5"/>
      <c r="BD168" s="392"/>
      <c r="BE168" s="398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399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399"/>
    </row>
    <row r="171" spans="48:57" x14ac:dyDescent="0.3">
      <c r="AV171" s="393"/>
      <c r="AW171" s="339">
        <f>$BB$106</f>
        <v>41420</v>
      </c>
      <c r="AX171" s="320"/>
      <c r="AY171" s="320"/>
      <c r="AZ171" s="399"/>
      <c r="BA171" s="393"/>
      <c r="BB171" s="339">
        <f>$BB$106</f>
        <v>41420</v>
      </c>
      <c r="BC171" s="320"/>
      <c r="BD171" s="320"/>
      <c r="BE171" s="399"/>
    </row>
    <row r="172" spans="48:57" x14ac:dyDescent="0.3">
      <c r="AV172" s="393"/>
      <c r="AW172" s="339" t="str">
        <f>AW146</f>
        <v>Shrewsbury</v>
      </c>
      <c r="AX172" s="341" t="str">
        <f>AX146</f>
        <v>Sickles</v>
      </c>
      <c r="AY172" s="4"/>
      <c r="AZ172" s="399"/>
      <c r="BA172" s="393"/>
      <c r="BB172" s="339" t="str">
        <f>L24</f>
        <v>Fair Haven</v>
      </c>
      <c r="BC172" s="341" t="str">
        <f>L7</f>
        <v>Youth Center</v>
      </c>
      <c r="BD172" s="4"/>
      <c r="BE172" s="399"/>
    </row>
    <row r="173" spans="48:57" x14ac:dyDescent="0.3">
      <c r="AV173" s="393"/>
      <c r="AW173" s="341">
        <f>B38</f>
        <v>0.22916666666666666</v>
      </c>
      <c r="AX173" s="333"/>
      <c r="AY173" s="320" t="s">
        <v>135</v>
      </c>
      <c r="AZ173" s="399"/>
      <c r="BA173" s="393"/>
      <c r="BB173" s="341">
        <f>B26</f>
        <v>0.35416666666666669</v>
      </c>
      <c r="BC173" s="320"/>
      <c r="BD173" s="320" t="s">
        <v>135</v>
      </c>
      <c r="BE173" s="399"/>
    </row>
    <row r="174" spans="48:57" x14ac:dyDescent="0.3">
      <c r="AV174" s="393"/>
      <c r="AW174" s="333" t="str">
        <f>H38</f>
        <v>JS Rays</v>
      </c>
      <c r="AX174" s="4"/>
      <c r="AY174" s="319"/>
      <c r="AZ174" s="399"/>
      <c r="BA174" s="393"/>
      <c r="BB174" s="333" t="str">
        <f>L26</f>
        <v>Shore Spartans</v>
      </c>
      <c r="BC174" s="4"/>
      <c r="BD174" s="319"/>
      <c r="BE174" s="399"/>
    </row>
    <row r="175" spans="48:57" x14ac:dyDescent="0.3">
      <c r="AV175" s="393"/>
      <c r="AW175" s="333" t="str">
        <f>H39</f>
        <v>FH Diamonds</v>
      </c>
      <c r="AX175" s="4"/>
      <c r="AY175" s="319"/>
      <c r="AZ175" s="320"/>
      <c r="BA175" s="393"/>
      <c r="BB175" s="333" t="str">
        <f>L27</f>
        <v>Lincroft Panthers West</v>
      </c>
      <c r="BC175" s="4"/>
      <c r="BD175" s="319"/>
      <c r="BE175" s="399"/>
    </row>
    <row r="176" spans="48:57" x14ac:dyDescent="0.3">
      <c r="AV176" s="393"/>
      <c r="AW176" s="320" t="s">
        <v>246</v>
      </c>
      <c r="AX176" s="319"/>
      <c r="AY176" s="319"/>
      <c r="AZ176" s="320"/>
      <c r="BA176" s="393"/>
      <c r="BB176" s="320" t="s">
        <v>246</v>
      </c>
      <c r="BC176" s="332"/>
      <c r="BD176" s="319"/>
      <c r="BE176" s="399"/>
    </row>
    <row r="177" spans="48:57" x14ac:dyDescent="0.3">
      <c r="AV177" s="393"/>
      <c r="AW177" s="320"/>
      <c r="AX177" s="320"/>
      <c r="AY177" s="320"/>
      <c r="AZ177" s="320"/>
      <c r="BA177" s="393"/>
      <c r="BB177" s="320"/>
      <c r="BC177" s="320"/>
      <c r="BD177" s="320"/>
      <c r="BE177" s="399"/>
    </row>
    <row r="178" spans="48:57" x14ac:dyDescent="0.3">
      <c r="AV178" s="393"/>
      <c r="AW178" s="320" t="s">
        <v>247</v>
      </c>
      <c r="AX178" s="319"/>
      <c r="AY178" s="319"/>
      <c r="AZ178" s="320"/>
      <c r="BA178" s="393"/>
      <c r="BB178" s="320" t="s">
        <v>247</v>
      </c>
      <c r="BC178" s="319"/>
      <c r="BD178" s="319"/>
      <c r="BE178" s="399"/>
    </row>
    <row r="179" spans="48:57" x14ac:dyDescent="0.3">
      <c r="AV179" s="393"/>
      <c r="AW179" s="320" t="s">
        <v>248</v>
      </c>
      <c r="AX179" s="321"/>
      <c r="AY179" s="321"/>
      <c r="AZ179" s="320"/>
      <c r="BA179" s="393"/>
      <c r="BB179" s="320" t="s">
        <v>248</v>
      </c>
      <c r="BC179" s="321"/>
      <c r="BD179" s="321"/>
      <c r="BE179" s="399"/>
    </row>
    <row r="180" spans="48:57" ht="15" thickBot="1" x14ac:dyDescent="0.35">
      <c r="AV180" s="394"/>
      <c r="AW180" s="395"/>
      <c r="AX180" s="395"/>
      <c r="AY180" s="395"/>
      <c r="AZ180" s="395"/>
      <c r="BA180" s="394"/>
      <c r="BB180" s="395"/>
      <c r="BC180" s="395"/>
      <c r="BD180" s="395"/>
      <c r="BE180" s="403"/>
    </row>
    <row r="181" spans="48:57" ht="15.6" x14ac:dyDescent="0.3">
      <c r="AV181" s="390"/>
      <c r="AW181" s="391" t="str">
        <f>AK26</f>
        <v>12U</v>
      </c>
      <c r="AX181" s="392"/>
      <c r="AY181" s="392"/>
      <c r="AZ181" s="398"/>
      <c r="BA181" s="390"/>
      <c r="BB181" s="391" t="str">
        <f>AK26</f>
        <v>12U</v>
      </c>
      <c r="BC181" s="5"/>
      <c r="BD181" s="392"/>
      <c r="BE181" s="398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399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399"/>
    </row>
    <row r="184" spans="48:57" x14ac:dyDescent="0.3">
      <c r="AV184" s="393"/>
      <c r="AW184" s="339">
        <f>$AW$132</f>
        <v>41420</v>
      </c>
      <c r="AX184" s="320"/>
      <c r="AY184" s="320"/>
      <c r="AZ184" s="399"/>
      <c r="BA184" s="393"/>
      <c r="BB184" s="339">
        <f>$AW$132</f>
        <v>41420</v>
      </c>
      <c r="BC184" s="320"/>
      <c r="BD184" s="320"/>
      <c r="BE184" s="399"/>
    </row>
    <row r="185" spans="48:57" x14ac:dyDescent="0.3">
      <c r="AV185" s="393"/>
      <c r="AW185" s="339" t="str">
        <f>BB172</f>
        <v>Fair Haven</v>
      </c>
      <c r="AX185" s="339" t="str">
        <f>BC172</f>
        <v>Youth Center</v>
      </c>
      <c r="AY185" s="4"/>
      <c r="AZ185" s="399"/>
      <c r="BA185" s="393"/>
      <c r="BB185" s="339" t="str">
        <f>BB172</f>
        <v>Fair Haven</v>
      </c>
      <c r="BC185" s="339" t="str">
        <f>BC172</f>
        <v>Youth Center</v>
      </c>
      <c r="BD185" s="4"/>
      <c r="BE185" s="399"/>
    </row>
    <row r="186" spans="48:57" x14ac:dyDescent="0.3">
      <c r="AV186" s="393"/>
      <c r="AW186" s="341">
        <f>$BB$147</f>
        <v>0.44791666666666669</v>
      </c>
      <c r="AX186" s="4"/>
      <c r="AY186" s="320" t="s">
        <v>135</v>
      </c>
      <c r="AZ186" s="17"/>
      <c r="BA186" s="393"/>
      <c r="BB186" s="341">
        <f>$AW$160</f>
        <v>4.1666666666666664E-2</v>
      </c>
      <c r="BC186" s="320"/>
      <c r="BD186" s="320" t="s">
        <v>135</v>
      </c>
      <c r="BE186" s="17"/>
    </row>
    <row r="187" spans="48:57" x14ac:dyDescent="0.3">
      <c r="AV187" s="393"/>
      <c r="AW187" s="413" t="str">
        <f>L29</f>
        <v>Freehold Spartans</v>
      </c>
      <c r="AX187" s="4"/>
      <c r="AY187" s="141"/>
      <c r="AZ187" s="17"/>
      <c r="BA187" s="393"/>
      <c r="BB187" s="320" t="str">
        <f>L32</f>
        <v>Lincroft Panthers West</v>
      </c>
      <c r="BC187" s="4"/>
      <c r="BD187" s="141"/>
      <c r="BE187" s="17"/>
    </row>
    <row r="188" spans="48:57" x14ac:dyDescent="0.3">
      <c r="AV188" s="393"/>
      <c r="AW188" s="413" t="str">
        <f>L30</f>
        <v>Shore Spartans</v>
      </c>
      <c r="AX188" s="4"/>
      <c r="AY188" s="321"/>
      <c r="AZ188" s="399"/>
      <c r="BA188" s="393"/>
      <c r="BB188" s="320" t="str">
        <f>L33</f>
        <v>Jersey Intensity</v>
      </c>
      <c r="BC188" s="4"/>
      <c r="BD188" s="319"/>
      <c r="BE188" s="399"/>
    </row>
    <row r="189" spans="48:57" x14ac:dyDescent="0.3">
      <c r="AV189" s="393"/>
      <c r="AW189" s="320" t="s">
        <v>246</v>
      </c>
      <c r="AX189" s="141"/>
      <c r="AY189" s="319"/>
      <c r="AZ189" s="320"/>
      <c r="BA189" s="393"/>
      <c r="BB189" s="320" t="s">
        <v>246</v>
      </c>
      <c r="BC189" s="332"/>
      <c r="BD189" s="319"/>
      <c r="BE189" s="399"/>
    </row>
    <row r="190" spans="48:57" x14ac:dyDescent="0.3">
      <c r="AV190" s="393"/>
      <c r="AW190" s="320"/>
      <c r="AX190" s="320"/>
      <c r="AY190" s="320"/>
      <c r="AZ190" s="320"/>
      <c r="BA190" s="393"/>
      <c r="BB190" s="320"/>
      <c r="BC190" s="320"/>
      <c r="BD190" s="320"/>
      <c r="BE190" s="399"/>
    </row>
    <row r="191" spans="48:57" x14ac:dyDescent="0.3">
      <c r="AV191" s="393"/>
      <c r="AW191" s="320" t="s">
        <v>247</v>
      </c>
      <c r="AX191" s="319"/>
      <c r="AY191" s="319"/>
      <c r="AZ191" s="320"/>
      <c r="BA191" s="393"/>
      <c r="BB191" s="320" t="s">
        <v>247</v>
      </c>
      <c r="BC191" s="319"/>
      <c r="BD191" s="319"/>
      <c r="BE191" s="399"/>
    </row>
    <row r="192" spans="48:57" x14ac:dyDescent="0.3">
      <c r="AV192" s="393"/>
      <c r="AW192" s="320" t="s">
        <v>248</v>
      </c>
      <c r="AX192" s="321"/>
      <c r="AY192" s="321"/>
      <c r="AZ192" s="320"/>
      <c r="BA192" s="393"/>
      <c r="BB192" s="320" t="s">
        <v>248</v>
      </c>
      <c r="BC192" s="321"/>
      <c r="BD192" s="321"/>
      <c r="BE192" s="399"/>
    </row>
    <row r="193" spans="48:57" ht="15" thickBot="1" x14ac:dyDescent="0.35">
      <c r="AV193" s="394"/>
      <c r="AW193" s="395"/>
      <c r="AX193" s="395"/>
      <c r="AY193" s="395"/>
      <c r="AZ193" s="395"/>
      <c r="BA193" s="394"/>
      <c r="BB193" s="395"/>
      <c r="BC193" s="395"/>
      <c r="BD193" s="395"/>
      <c r="BE193" s="403"/>
    </row>
    <row r="194" spans="48:57" ht="15.6" x14ac:dyDescent="0.3">
      <c r="AV194" s="390"/>
      <c r="AW194" s="391" t="str">
        <f>AK26</f>
        <v>12U</v>
      </c>
      <c r="AX194" s="392"/>
      <c r="AY194" s="392"/>
      <c r="AZ194" s="398"/>
      <c r="BA194" s="390"/>
      <c r="BB194" s="391" t="str">
        <f>AK26</f>
        <v>12U</v>
      </c>
      <c r="BC194" s="5"/>
      <c r="BD194" s="392"/>
      <c r="BE194" s="398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399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399"/>
    </row>
    <row r="197" spans="48:57" x14ac:dyDescent="0.3">
      <c r="AV197" s="393"/>
      <c r="AW197" s="339">
        <f>$BB$106</f>
        <v>41420</v>
      </c>
      <c r="AX197" s="320"/>
      <c r="AY197" s="320"/>
      <c r="AZ197" s="399"/>
      <c r="BA197" s="393"/>
      <c r="BB197" s="339">
        <f>$BB$106</f>
        <v>41420</v>
      </c>
      <c r="BC197" s="320"/>
      <c r="BD197" s="320"/>
      <c r="BE197" s="399"/>
    </row>
    <row r="198" spans="48:57" x14ac:dyDescent="0.3">
      <c r="AV198" s="393"/>
      <c r="AW198" s="339" t="str">
        <f>BB172</f>
        <v>Fair Haven</v>
      </c>
      <c r="AX198" s="339" t="str">
        <f>BC172</f>
        <v>Youth Center</v>
      </c>
      <c r="AY198" s="4"/>
      <c r="AZ198" s="399"/>
      <c r="BA198" s="393"/>
      <c r="BB198" s="339" t="str">
        <f>BB172</f>
        <v>Fair Haven</v>
      </c>
      <c r="BC198" s="339" t="str">
        <f>BC172</f>
        <v>Youth Center</v>
      </c>
      <c r="BD198" s="4"/>
      <c r="BE198" s="399"/>
    </row>
    <row r="199" spans="48:57" x14ac:dyDescent="0.3">
      <c r="AV199" s="393"/>
      <c r="AW199" s="341">
        <f>$BB$160</f>
        <v>0.13541666666666666</v>
      </c>
      <c r="AX199" s="333"/>
      <c r="AY199" s="320" t="s">
        <v>135</v>
      </c>
      <c r="AZ199" s="399"/>
      <c r="BA199" s="393"/>
      <c r="BB199" s="341">
        <f>$AW$173</f>
        <v>0.22916666666666666</v>
      </c>
      <c r="BC199" s="320"/>
      <c r="BD199" s="320" t="s">
        <v>135</v>
      </c>
      <c r="BE199" s="399"/>
    </row>
    <row r="200" spans="48:57" x14ac:dyDescent="0.3">
      <c r="AV200" s="393"/>
      <c r="AW200" s="333" t="str">
        <f>L35</f>
        <v>Frozen Ropes - TF</v>
      </c>
      <c r="AX200" s="4"/>
      <c r="AY200" s="319"/>
      <c r="AZ200" s="399"/>
      <c r="BA200" s="393"/>
      <c r="BB200" s="333" t="str">
        <f>L38</f>
        <v>Jersey Intensity</v>
      </c>
      <c r="BC200" s="4"/>
      <c r="BD200" s="319"/>
      <c r="BE200" s="399"/>
    </row>
    <row r="201" spans="48:57" x14ac:dyDescent="0.3">
      <c r="AV201" s="393"/>
      <c r="AW201" s="333" t="str">
        <f>L36</f>
        <v>Freehold Spartans</v>
      </c>
      <c r="AX201" s="4"/>
      <c r="AY201" s="319"/>
      <c r="AZ201" s="399"/>
      <c r="BA201" s="393"/>
      <c r="BB201" s="333" t="str">
        <f>L39</f>
        <v>Frozen Ropes - TF</v>
      </c>
      <c r="BC201" s="4"/>
      <c r="BD201" s="319"/>
      <c r="BE201" s="399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399"/>
    </row>
    <row r="203" spans="48:57" x14ac:dyDescent="0.3">
      <c r="AV203" s="393"/>
      <c r="AW203" s="320"/>
      <c r="AX203" s="320"/>
      <c r="AY203" s="320"/>
      <c r="AZ203" s="320"/>
      <c r="BA203" s="393"/>
      <c r="BB203" s="320"/>
      <c r="BC203" s="320"/>
      <c r="BD203" s="320"/>
      <c r="BE203" s="399"/>
    </row>
    <row r="204" spans="48:57" x14ac:dyDescent="0.3">
      <c r="AV204" s="393"/>
      <c r="AW204" s="320" t="s">
        <v>247</v>
      </c>
      <c r="AX204" s="319"/>
      <c r="AY204" s="319"/>
      <c r="AZ204" s="320"/>
      <c r="BA204" s="393"/>
      <c r="BB204" s="320" t="s">
        <v>247</v>
      </c>
      <c r="BC204" s="319"/>
      <c r="BD204" s="319"/>
      <c r="BE204" s="399"/>
    </row>
    <row r="205" spans="48:57" x14ac:dyDescent="0.3">
      <c r="AV205" s="393"/>
      <c r="AW205" s="320" t="s">
        <v>248</v>
      </c>
      <c r="AX205" s="321"/>
      <c r="AY205" s="321"/>
      <c r="AZ205" s="320"/>
      <c r="BA205" s="393"/>
      <c r="BB205" s="320" t="s">
        <v>248</v>
      </c>
      <c r="BC205" s="321"/>
      <c r="BD205" s="321"/>
      <c r="BE205" s="399"/>
    </row>
    <row r="206" spans="48:57" ht="15" thickBot="1" x14ac:dyDescent="0.35">
      <c r="AV206" s="394"/>
      <c r="AW206" s="395"/>
      <c r="AX206" s="395"/>
      <c r="AY206" s="395"/>
      <c r="AZ206" s="395"/>
      <c r="BA206" s="394"/>
      <c r="BB206" s="395"/>
      <c r="BC206" s="395"/>
      <c r="BD206" s="395"/>
      <c r="BE206" s="403"/>
    </row>
    <row r="207" spans="48:57" ht="15.6" x14ac:dyDescent="0.3">
      <c r="AV207" s="390"/>
      <c r="AW207" s="391" t="s">
        <v>278</v>
      </c>
      <c r="AX207" s="392"/>
      <c r="AY207" s="392"/>
      <c r="AZ207" s="398"/>
      <c r="BA207" s="390"/>
      <c r="BB207" s="391" t="s">
        <v>279</v>
      </c>
      <c r="BC207" s="5"/>
      <c r="BD207" s="392"/>
      <c r="BE207" s="398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399"/>
    </row>
    <row r="209" spans="48:58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399"/>
    </row>
    <row r="210" spans="48:58" x14ac:dyDescent="0.3">
      <c r="AV210" s="393"/>
      <c r="AW210" s="339">
        <f>B42</f>
        <v>41421</v>
      </c>
      <c r="AX210" s="320"/>
      <c r="AY210" s="320"/>
      <c r="AZ210" s="399"/>
      <c r="BA210" s="393"/>
      <c r="BB210" s="339">
        <f>$AW$210</f>
        <v>41421</v>
      </c>
      <c r="BC210" s="320"/>
      <c r="BD210" s="320"/>
      <c r="BE210" s="399"/>
    </row>
    <row r="211" spans="48:58" x14ac:dyDescent="0.3">
      <c r="AV211" s="393"/>
      <c r="AW211" s="341" t="str">
        <f>D42</f>
        <v>Challenger</v>
      </c>
      <c r="AX211" s="320"/>
      <c r="AY211" s="320" t="s">
        <v>135</v>
      </c>
      <c r="AZ211" s="399"/>
      <c r="BA211" s="393"/>
      <c r="BB211" s="339" t="str">
        <f>$AW$211</f>
        <v>Challenger</v>
      </c>
      <c r="BC211" s="320"/>
      <c r="BD211" s="320" t="s">
        <v>135</v>
      </c>
      <c r="BE211" s="399"/>
    </row>
    <row r="212" spans="48:58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8" x14ac:dyDescent="0.3">
      <c r="AV213" s="393"/>
      <c r="AW213" s="4"/>
      <c r="AX213" s="413"/>
      <c r="AY213" s="141"/>
      <c r="AZ213" s="17"/>
      <c r="BA213" s="393"/>
      <c r="BB213" s="4"/>
      <c r="BC213" s="320" t="str">
        <f>F46</f>
        <v/>
      </c>
      <c r="BD213" s="141"/>
      <c r="BE213" s="17"/>
    </row>
    <row r="214" spans="48:58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399"/>
    </row>
    <row r="215" spans="48:58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399"/>
    </row>
    <row r="216" spans="48:58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399"/>
    </row>
    <row r="217" spans="48:58" x14ac:dyDescent="0.3">
      <c r="AV217" s="393"/>
      <c r="AW217" s="320" t="s">
        <v>247</v>
      </c>
      <c r="AX217" s="319"/>
      <c r="AY217" s="319"/>
      <c r="AZ217" s="320"/>
      <c r="BA217" s="393"/>
      <c r="BB217" s="320" t="s">
        <v>247</v>
      </c>
      <c r="BC217" s="319"/>
      <c r="BD217" s="319"/>
      <c r="BE217" s="399"/>
    </row>
    <row r="218" spans="48:58" x14ac:dyDescent="0.3">
      <c r="AV218" s="393"/>
      <c r="AW218" s="320" t="s">
        <v>248</v>
      </c>
      <c r="AX218" s="321"/>
      <c r="AY218" s="321"/>
      <c r="AZ218" s="320"/>
      <c r="BA218" s="393"/>
      <c r="BB218" s="320" t="s">
        <v>248</v>
      </c>
      <c r="BC218" s="321"/>
      <c r="BD218" s="321"/>
      <c r="BE218" s="399"/>
    </row>
    <row r="219" spans="48:58" ht="15" thickBot="1" x14ac:dyDescent="0.35">
      <c r="AV219" s="394"/>
      <c r="AW219" s="395"/>
      <c r="AX219" s="395"/>
      <c r="AY219" s="395"/>
      <c r="AZ219" s="395"/>
      <c r="BA219" s="394"/>
      <c r="BB219" s="395"/>
      <c r="BC219" s="395"/>
      <c r="BD219" s="395"/>
      <c r="BE219" s="403"/>
    </row>
    <row r="220" spans="48:58" ht="16.2" thickBot="1" x14ac:dyDescent="0.35">
      <c r="AV220" s="390"/>
      <c r="AW220" s="391" t="s">
        <v>281</v>
      </c>
      <c r="AX220" s="392"/>
      <c r="AY220" s="392"/>
      <c r="AZ220" s="398"/>
      <c r="BA220" s="390"/>
      <c r="BB220" s="391" t="s">
        <v>280</v>
      </c>
      <c r="BC220" s="5"/>
      <c r="BD220" s="392"/>
      <c r="BE220" s="398"/>
    </row>
    <row r="221" spans="48:58" x14ac:dyDescent="0.3">
      <c r="AV221" s="393"/>
      <c r="AW221" s="320" t="s">
        <v>244</v>
      </c>
      <c r="AX221" s="320"/>
      <c r="AY221" s="320"/>
      <c r="AZ221" s="399"/>
      <c r="BA221" s="393"/>
      <c r="BB221" s="320" t="s">
        <v>244</v>
      </c>
      <c r="BC221" s="320"/>
      <c r="BD221" s="320"/>
      <c r="BE221" s="399"/>
      <c r="BF221" s="407"/>
    </row>
    <row r="222" spans="48:58" x14ac:dyDescent="0.3">
      <c r="AV222" s="393"/>
      <c r="AW222" s="320" t="s">
        <v>245</v>
      </c>
      <c r="AX222" s="320"/>
      <c r="AY222" s="320"/>
      <c r="AZ222" s="399"/>
      <c r="BA222" s="393"/>
      <c r="BB222" s="320" t="s">
        <v>245</v>
      </c>
      <c r="BC222" s="320"/>
      <c r="BD222" s="320"/>
      <c r="BE222" s="399"/>
      <c r="BF222" s="408"/>
    </row>
    <row r="223" spans="48:58" x14ac:dyDescent="0.3">
      <c r="AV223" s="393"/>
      <c r="AW223" s="339">
        <f>$AW$210</f>
        <v>41421</v>
      </c>
      <c r="AX223" s="320"/>
      <c r="AY223" s="320"/>
      <c r="AZ223" s="399"/>
      <c r="BA223" s="393"/>
      <c r="BB223" s="339">
        <f>$AW$210</f>
        <v>41421</v>
      </c>
      <c r="BC223" s="320"/>
      <c r="BD223" s="320"/>
      <c r="BE223" s="399"/>
      <c r="BF223" s="408"/>
    </row>
    <row r="224" spans="48:58" x14ac:dyDescent="0.3">
      <c r="AV224" s="393"/>
      <c r="AW224" s="339" t="str">
        <f>$AW$211</f>
        <v>Challenger</v>
      </c>
      <c r="AX224" s="320"/>
      <c r="AY224" s="320" t="s">
        <v>135</v>
      </c>
      <c r="AZ224" s="399"/>
      <c r="BA224" s="393"/>
      <c r="BB224" s="339" t="str">
        <f>L42</f>
        <v>Sickles</v>
      </c>
      <c r="BC224" s="320"/>
      <c r="BD224" s="320" t="s">
        <v>135</v>
      </c>
      <c r="BE224" s="399"/>
      <c r="BF224" s="408"/>
    </row>
    <row r="225" spans="48:58" x14ac:dyDescent="0.3">
      <c r="AV225" s="393"/>
      <c r="AW225" s="341">
        <f>B49</f>
        <v>8.3333333333333329E-2</v>
      </c>
      <c r="AX225" s="333"/>
      <c r="AY225" s="320"/>
      <c r="AZ225" s="399"/>
      <c r="BA225" s="393"/>
      <c r="BB225" s="341">
        <f>B43</f>
        <v>0.375</v>
      </c>
      <c r="BC225" s="320"/>
      <c r="BD225" s="320"/>
      <c r="BE225" s="399"/>
      <c r="BF225" s="408"/>
    </row>
    <row r="226" spans="48:58" x14ac:dyDescent="0.3">
      <c r="AV226" s="393"/>
      <c r="AW226" s="4"/>
      <c r="AX226" s="333" t="str">
        <f>F49</f>
        <v/>
      </c>
      <c r="AY226" s="319"/>
      <c r="AZ226" s="399"/>
      <c r="BA226" s="393"/>
      <c r="BB226" s="4"/>
      <c r="BC226" s="333"/>
      <c r="BD226" s="319"/>
      <c r="BE226" s="399"/>
      <c r="BF226" s="408"/>
    </row>
    <row r="227" spans="48:58" x14ac:dyDescent="0.3">
      <c r="AV227" s="393"/>
      <c r="AW227" s="341"/>
      <c r="AX227" s="333" t="str">
        <f>F50</f>
        <v/>
      </c>
      <c r="AY227" s="319"/>
      <c r="AZ227" s="399"/>
      <c r="BA227" s="393"/>
      <c r="BB227" s="4"/>
      <c r="BC227" s="333"/>
      <c r="BD227" s="319"/>
      <c r="BE227" s="399"/>
      <c r="BF227" s="408"/>
    </row>
    <row r="228" spans="48:58" x14ac:dyDescent="0.3">
      <c r="AV228" s="393"/>
      <c r="AW228" s="320" t="s">
        <v>246</v>
      </c>
      <c r="AX228" s="319"/>
      <c r="AY228" s="319"/>
      <c r="AZ228" s="399"/>
      <c r="BA228" s="393"/>
      <c r="BB228" s="320" t="s">
        <v>246</v>
      </c>
      <c r="BC228" s="332"/>
      <c r="BD228" s="319"/>
      <c r="BE228" s="399"/>
      <c r="BF228" s="408"/>
    </row>
    <row r="229" spans="48:58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399"/>
      <c r="BF229" s="408"/>
    </row>
    <row r="230" spans="48:58" x14ac:dyDescent="0.3">
      <c r="AV230" s="393"/>
      <c r="AW230" s="320" t="s">
        <v>247</v>
      </c>
      <c r="AX230" s="319"/>
      <c r="AY230" s="319"/>
      <c r="AZ230" s="399"/>
      <c r="BA230" s="393"/>
      <c r="BB230" s="320" t="s">
        <v>247</v>
      </c>
      <c r="BC230" s="319"/>
      <c r="BD230" s="319"/>
      <c r="BE230" s="399"/>
      <c r="BF230" s="408"/>
    </row>
    <row r="231" spans="48:58" x14ac:dyDescent="0.3">
      <c r="AV231" s="393"/>
      <c r="AW231" s="320" t="s">
        <v>248</v>
      </c>
      <c r="AX231" s="321"/>
      <c r="AY231" s="321"/>
      <c r="AZ231" s="399"/>
      <c r="BA231" s="393"/>
      <c r="BB231" s="320" t="s">
        <v>248</v>
      </c>
      <c r="BC231" s="321"/>
      <c r="BD231" s="321"/>
      <c r="BE231" s="399"/>
      <c r="BF231" s="408"/>
    </row>
    <row r="232" spans="48:58" ht="15" thickBot="1" x14ac:dyDescent="0.35">
      <c r="AV232" s="394"/>
      <c r="AW232" s="395"/>
      <c r="AX232" s="395"/>
      <c r="AY232" s="395"/>
      <c r="AZ232" s="395"/>
      <c r="BA232" s="394"/>
      <c r="BB232" s="395"/>
      <c r="BC232" s="395"/>
      <c r="BD232" s="395"/>
      <c r="BE232" s="403"/>
      <c r="BF232" s="408"/>
    </row>
    <row r="233" spans="48:58" ht="16.2" thickBot="1" x14ac:dyDescent="0.35">
      <c r="AV233" s="390"/>
      <c r="AW233" s="391" t="s">
        <v>282</v>
      </c>
      <c r="AX233" s="392"/>
      <c r="AY233" s="392"/>
      <c r="AZ233" s="398"/>
      <c r="BF233" s="423"/>
    </row>
    <row r="234" spans="48:58" x14ac:dyDescent="0.3">
      <c r="AV234" s="393"/>
      <c r="AW234" s="320" t="s">
        <v>244</v>
      </c>
      <c r="AX234" s="320"/>
      <c r="AY234" s="320"/>
      <c r="AZ234" s="399"/>
    </row>
    <row r="235" spans="48:58" x14ac:dyDescent="0.3">
      <c r="AV235" s="393"/>
      <c r="AW235" s="320" t="s">
        <v>245</v>
      </c>
      <c r="AX235" s="320"/>
      <c r="AY235" s="320"/>
      <c r="AZ235" s="399"/>
    </row>
    <row r="236" spans="48:58" x14ac:dyDescent="0.3">
      <c r="AV236" s="393"/>
      <c r="AW236" s="339">
        <f>$AW$210</f>
        <v>41421</v>
      </c>
      <c r="AX236" s="320"/>
      <c r="AY236" s="320"/>
      <c r="AZ236" s="399"/>
    </row>
    <row r="237" spans="48:58" x14ac:dyDescent="0.3">
      <c r="AV237" s="393"/>
      <c r="AW237" s="339" t="str">
        <f>$BB$224</f>
        <v>Sickles</v>
      </c>
      <c r="AX237" s="320"/>
      <c r="AY237" s="320" t="s">
        <v>135</v>
      </c>
      <c r="AZ237" s="399"/>
    </row>
    <row r="238" spans="48:58" x14ac:dyDescent="0.3">
      <c r="AV238" s="393"/>
      <c r="AW238" s="341">
        <f>B46</f>
        <v>0.47916666666666669</v>
      </c>
      <c r="AX238" s="4"/>
      <c r="AY238" s="4"/>
      <c r="AZ238" s="17"/>
    </row>
    <row r="239" spans="48:58" x14ac:dyDescent="0.3">
      <c r="AV239" s="393"/>
      <c r="AW239" s="4"/>
      <c r="AX239" s="413" t="str">
        <f>N46</f>
        <v/>
      </c>
      <c r="AY239" s="141"/>
      <c r="AZ239" s="17"/>
    </row>
    <row r="240" spans="48:58" x14ac:dyDescent="0.3">
      <c r="AV240" s="393"/>
      <c r="AW240" s="343"/>
      <c r="AX240" s="413"/>
      <c r="AY240" s="321"/>
      <c r="AZ240" s="399"/>
    </row>
    <row r="241" spans="48:57" x14ac:dyDescent="0.3">
      <c r="AV241" s="393"/>
      <c r="AW241" s="320" t="s">
        <v>246</v>
      </c>
      <c r="AX241" s="141"/>
      <c r="AY241" s="319"/>
      <c r="AZ241" s="399"/>
    </row>
    <row r="242" spans="48:57" x14ac:dyDescent="0.3">
      <c r="AV242" s="393"/>
      <c r="AW242" s="320"/>
      <c r="AX242" s="320"/>
      <c r="AY242" s="320"/>
      <c r="AZ242" s="399"/>
    </row>
    <row r="243" spans="48:57" x14ac:dyDescent="0.3">
      <c r="AV243" s="393"/>
      <c r="AW243" s="320" t="s">
        <v>247</v>
      </c>
      <c r="AX243" s="319"/>
      <c r="AY243" s="319"/>
      <c r="AZ243" s="399"/>
    </row>
    <row r="244" spans="48:57" x14ac:dyDescent="0.3">
      <c r="AV244" s="393"/>
      <c r="AW244" s="320" t="s">
        <v>248</v>
      </c>
      <c r="AX244" s="321"/>
      <c r="AY244" s="321"/>
      <c r="AZ244" s="399"/>
    </row>
    <row r="245" spans="48:57" ht="15" thickBot="1" x14ac:dyDescent="0.35">
      <c r="AV245" s="394"/>
      <c r="AW245" s="16"/>
      <c r="AX245" s="16"/>
      <c r="AY245" s="16"/>
      <c r="AZ245" s="397"/>
      <c r="BC245" s="320"/>
    </row>
    <row r="248" spans="48:57" ht="15.6" x14ac:dyDescent="0.3">
      <c r="BB248" s="331"/>
      <c r="BD248" s="313"/>
      <c r="BE248" s="313"/>
    </row>
    <row r="249" spans="48:57" x14ac:dyDescent="0.3">
      <c r="BB249" s="313"/>
      <c r="BC249" s="313"/>
      <c r="BD249" s="313"/>
      <c r="BE249" s="313"/>
    </row>
    <row r="250" spans="48:57" x14ac:dyDescent="0.3">
      <c r="BB250" s="313"/>
      <c r="BC250" s="313"/>
      <c r="BD250" s="313"/>
      <c r="BE250" s="313"/>
    </row>
    <row r="251" spans="48:57" x14ac:dyDescent="0.3">
      <c r="BB251" s="314"/>
      <c r="BC251" s="313"/>
      <c r="BD251" s="313"/>
      <c r="BE251" s="313"/>
    </row>
    <row r="252" spans="48:57" x14ac:dyDescent="0.3">
      <c r="BB252" s="314"/>
      <c r="BC252" s="313"/>
    </row>
    <row r="253" spans="48:57" x14ac:dyDescent="0.3">
      <c r="BB253" s="316"/>
      <c r="BC253" s="320"/>
      <c r="BD253" s="4"/>
      <c r="BE253" s="4"/>
    </row>
    <row r="254" spans="48:57" x14ac:dyDescent="0.3">
      <c r="BB254" s="315"/>
      <c r="BC254" s="320"/>
      <c r="BD254" s="320"/>
      <c r="BE254" s="320"/>
    </row>
    <row r="255" spans="48:57" x14ac:dyDescent="0.3">
      <c r="BB255" s="313"/>
      <c r="BC255" s="333"/>
      <c r="BD255" s="320"/>
      <c r="BE255" s="320"/>
    </row>
    <row r="256" spans="48:57" x14ac:dyDescent="0.3">
      <c r="BB256" s="313"/>
      <c r="BC256" s="320"/>
      <c r="BD256" s="320"/>
      <c r="BE256" s="320"/>
    </row>
  </sheetData>
  <mergeCells count="31">
    <mergeCell ref="F49:H49"/>
    <mergeCell ref="F50:H50"/>
    <mergeCell ref="P50:V50"/>
    <mergeCell ref="P51:V51"/>
    <mergeCell ref="P53:V54"/>
    <mergeCell ref="N41:P42"/>
    <mergeCell ref="N43:P43"/>
    <mergeCell ref="N44:P44"/>
    <mergeCell ref="N46:P46"/>
    <mergeCell ref="N47:P47"/>
    <mergeCell ref="AJ9:AK9"/>
    <mergeCell ref="AJ10:AK10"/>
    <mergeCell ref="Z26:AA26"/>
    <mergeCell ref="AA30:AG30"/>
    <mergeCell ref="Q31:V31"/>
    <mergeCell ref="Z31:AA31"/>
    <mergeCell ref="F47:H47"/>
    <mergeCell ref="F41:H42"/>
    <mergeCell ref="F43:H43"/>
    <mergeCell ref="F44:H44"/>
    <mergeCell ref="F46:H46"/>
    <mergeCell ref="Q37:V37"/>
    <mergeCell ref="B1:N3"/>
    <mergeCell ref="P1:V3"/>
    <mergeCell ref="B5:N5"/>
    <mergeCell ref="P5:V5"/>
    <mergeCell ref="Q32:V32"/>
    <mergeCell ref="Q33:V33"/>
    <mergeCell ref="Q34:V34"/>
    <mergeCell ref="Q35:V35"/>
    <mergeCell ref="Q36:V36"/>
  </mergeCells>
  <phoneticPr fontId="18" type="noConversion"/>
  <printOptions horizontalCentered="1" verticalCentered="1"/>
  <pageMargins left="0" right="0" top="0" bottom="0" header="0" footer="0"/>
  <pageSetup scale="38" fitToHeight="9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336"/>
  <sheetViews>
    <sheetView zoomScale="75" zoomScaleNormal="75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4" width="8.6640625" customWidth="1"/>
    <col min="15" max="15" width="3" customWidth="1"/>
    <col min="16" max="16" width="27.44140625" customWidth="1"/>
    <col min="17" max="17" width="8.88671875" hidden="1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29" width="4.88671875" style="293" customWidth="1"/>
    <col min="30" max="30" width="10.44140625" hidden="1" customWidth="1"/>
    <col min="31" max="31" width="20.6640625" hidden="1" customWidth="1"/>
    <col min="32" max="37" width="10.109375" hidden="1" customWidth="1"/>
    <col min="38" max="38" width="5.44140625" customWidth="1"/>
    <col min="39" max="39" width="5" style="293" customWidth="1"/>
    <col min="40" max="40" width="10.109375" customWidth="1"/>
    <col min="41" max="41" width="27.44140625" customWidth="1"/>
    <col min="42" max="42" width="9.109375" customWidth="1"/>
    <col min="43" max="43" width="9.109375" style="243" customWidth="1"/>
    <col min="44" max="44" width="24.44140625" customWidth="1"/>
    <col min="45" max="45" width="9.109375" customWidth="1"/>
    <col min="46" max="50" width="8.88671875" customWidth="1"/>
    <col min="51" max="51" width="5" style="293" customWidth="1"/>
    <col min="52" max="52" width="2.33203125" customWidth="1"/>
    <col min="53" max="53" width="22.33203125" customWidth="1"/>
    <col min="54" max="54" width="15" customWidth="1"/>
    <col min="55" max="55" width="8.88671875" customWidth="1"/>
    <col min="56" max="57" width="2.33203125" customWidth="1"/>
    <col min="58" max="58" width="22" customWidth="1"/>
    <col min="59" max="59" width="15.5546875" customWidth="1"/>
    <col min="60" max="60" width="8.88671875" customWidth="1"/>
    <col min="61" max="61" width="2.33203125" customWidth="1"/>
    <col min="62" max="62" width="5" style="293" customWidth="1"/>
  </cols>
  <sheetData>
    <row r="1" spans="1:62" ht="15.6" x14ac:dyDescent="0.3">
      <c r="A1" s="1">
        <f ca="1">A1:Z58</f>
        <v>0</v>
      </c>
      <c r="B1" s="611" t="s">
        <v>347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O1" s="448"/>
      <c r="P1" s="448"/>
      <c r="Q1" s="448"/>
      <c r="R1" s="448"/>
      <c r="T1" s="620" t="str">
        <f>AO33</f>
        <v>13U</v>
      </c>
      <c r="U1" s="621"/>
      <c r="V1" s="621"/>
      <c r="W1" s="621"/>
      <c r="X1" s="621"/>
      <c r="Y1" s="621"/>
      <c r="Z1" s="622"/>
      <c r="BJ1" s="407"/>
    </row>
    <row r="2" spans="1:62" ht="15.6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O2" s="448"/>
      <c r="P2" s="448"/>
      <c r="Q2" s="448"/>
      <c r="R2" s="448"/>
      <c r="T2" s="623"/>
      <c r="U2" s="624"/>
      <c r="V2" s="624"/>
      <c r="W2" s="624"/>
      <c r="X2" s="624"/>
      <c r="Y2" s="624"/>
      <c r="Z2" s="625"/>
      <c r="BJ2" s="408"/>
    </row>
    <row r="3" spans="1:62" ht="16.2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O3" s="448"/>
      <c r="P3" s="448"/>
      <c r="Q3" s="448"/>
      <c r="R3" s="448"/>
      <c r="T3" s="626"/>
      <c r="U3" s="627"/>
      <c r="V3" s="627"/>
      <c r="W3" s="627"/>
      <c r="X3" s="627"/>
      <c r="Y3" s="627"/>
      <c r="Z3" s="628"/>
      <c r="BJ3" s="408"/>
    </row>
    <row r="4" spans="1:62" ht="18" thickBot="1" x14ac:dyDescent="0.35"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"/>
      <c r="T4" s="450"/>
      <c r="U4" s="450"/>
      <c r="V4" s="450"/>
      <c r="W4" s="450"/>
      <c r="X4" s="450"/>
      <c r="Y4" s="450"/>
      <c r="Z4" s="450"/>
      <c r="AL4" s="301" t="s">
        <v>16</v>
      </c>
      <c r="BJ4" s="408"/>
    </row>
    <row r="5" spans="1:62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9"/>
      <c r="Q5" s="9"/>
      <c r="R5" s="9"/>
      <c r="S5" s="9"/>
      <c r="T5" s="629" t="s">
        <v>133</v>
      </c>
      <c r="U5" s="630"/>
      <c r="V5" s="630"/>
      <c r="W5" s="630"/>
      <c r="X5" s="630"/>
      <c r="Y5" s="630"/>
      <c r="Z5" s="631"/>
      <c r="AL5" s="301" t="s">
        <v>17</v>
      </c>
      <c r="BJ5" s="408"/>
    </row>
    <row r="6" spans="1:62" ht="15.6" x14ac:dyDescent="0.3">
      <c r="B6" s="169" t="s">
        <v>134</v>
      </c>
      <c r="C6" s="5"/>
      <c r="D6" s="453" t="str">
        <f>AO34</f>
        <v>Shrewsbury</v>
      </c>
      <c r="E6" s="7"/>
      <c r="F6" s="8"/>
      <c r="G6" s="7"/>
      <c r="H6" s="43" t="str">
        <f>AO36</f>
        <v>Little Silver</v>
      </c>
      <c r="I6" s="7"/>
      <c r="J6" s="8"/>
      <c r="K6" s="7"/>
      <c r="L6" s="43" t="str">
        <f>AO38</f>
        <v>Red Bank Regional</v>
      </c>
      <c r="M6" s="7"/>
      <c r="N6" s="8"/>
      <c r="O6" s="7"/>
      <c r="P6" s="43" t="str">
        <f>AO40</f>
        <v>Oceanport</v>
      </c>
      <c r="Q6" s="7"/>
      <c r="R6" s="8"/>
      <c r="S6" s="9"/>
      <c r="T6" s="10"/>
      <c r="U6" s="10"/>
      <c r="V6" s="64"/>
      <c r="W6" s="10"/>
      <c r="X6" s="10"/>
      <c r="Y6" s="10"/>
      <c r="Z6" s="10"/>
      <c r="AL6" s="301" t="s">
        <v>18</v>
      </c>
      <c r="BJ6" s="408"/>
    </row>
    <row r="7" spans="1:62" ht="16.2" thickBot="1" x14ac:dyDescent="0.35">
      <c r="B7" s="170">
        <v>41419</v>
      </c>
      <c r="C7" s="4"/>
      <c r="D7" s="454" t="str">
        <f>AO35</f>
        <v>School</v>
      </c>
      <c r="E7" s="452"/>
      <c r="F7" s="13" t="s">
        <v>135</v>
      </c>
      <c r="G7" s="9"/>
      <c r="H7" s="50" t="str">
        <f>AO37</f>
        <v>Sickles</v>
      </c>
      <c r="I7" s="452"/>
      <c r="J7" s="13" t="s">
        <v>135</v>
      </c>
      <c r="K7" s="9"/>
      <c r="L7" s="50" t="str">
        <f>AO39</f>
        <v>JV Field</v>
      </c>
      <c r="M7" s="452"/>
      <c r="N7" s="13" t="s">
        <v>135</v>
      </c>
      <c r="O7" s="9"/>
      <c r="P7" s="50" t="str">
        <f>AO41</f>
        <v>Blackberry</v>
      </c>
      <c r="Q7" s="452"/>
      <c r="R7" s="13" t="s">
        <v>135</v>
      </c>
      <c r="S7" s="9"/>
      <c r="T7" s="66" t="s">
        <v>155</v>
      </c>
      <c r="U7" s="14" t="s">
        <v>137</v>
      </c>
      <c r="V7" s="67" t="s">
        <v>138</v>
      </c>
      <c r="W7" s="14" t="s">
        <v>139</v>
      </c>
      <c r="X7" s="14" t="s">
        <v>81</v>
      </c>
      <c r="Y7" s="14" t="s">
        <v>140</v>
      </c>
      <c r="Z7" s="14" t="s">
        <v>141</v>
      </c>
      <c r="AL7" s="301" t="s">
        <v>19</v>
      </c>
      <c r="BJ7" s="408"/>
    </row>
    <row r="8" spans="1:62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294"/>
      <c r="AD8" s="34"/>
      <c r="AE8" s="34"/>
      <c r="AF8" s="34"/>
      <c r="AG8" s="34"/>
      <c r="AH8" s="34"/>
      <c r="AI8" s="34"/>
      <c r="AJ8" s="34"/>
      <c r="AK8" s="34"/>
      <c r="AL8" s="302" t="s">
        <v>20</v>
      </c>
      <c r="BJ8" s="408"/>
    </row>
    <row r="9" spans="1:62" ht="16.2" thickBot="1" x14ac:dyDescent="0.35">
      <c r="B9" s="19">
        <v>0.35416666666666669</v>
      </c>
      <c r="C9" s="4"/>
      <c r="D9" s="36">
        <f>T15</f>
        <v>7</v>
      </c>
      <c r="E9" s="69"/>
      <c r="F9" s="70"/>
      <c r="G9" s="9"/>
      <c r="H9" s="36">
        <f>T11</f>
        <v>3</v>
      </c>
      <c r="I9" s="69"/>
      <c r="J9" s="70"/>
      <c r="K9" s="9"/>
      <c r="L9" s="36" t="str">
        <f>T20</f>
        <v>Langan Baseball</v>
      </c>
      <c r="M9" s="69"/>
      <c r="N9" s="70"/>
      <c r="O9" s="9"/>
      <c r="P9" s="36" t="str">
        <f>T24</f>
        <v>Frozen Ropes</v>
      </c>
      <c r="Q9" s="69"/>
      <c r="R9" s="70"/>
      <c r="S9" s="9"/>
      <c r="T9" s="71">
        <f t="shared" ref="T9:T17" si="0">AO11</f>
        <v>1</v>
      </c>
      <c r="U9" s="72">
        <f>(IF(J15&gt;J16,1,0))+(IF(F19&gt;F18,1,0))+(IF(J26&gt;J27,1,0))+(IF(J33&gt;J32,1,0))</f>
        <v>0</v>
      </c>
      <c r="V9" s="73">
        <f>(IF(J16&lt;J15,1,0))+(IF(F18&lt;F19,1,0))+(IF(J27&lt;J26,1,0))+(IF(J32&lt;J33,1,0))</f>
        <v>0</v>
      </c>
      <c r="W9" s="73">
        <f>IF(J16&lt;&gt;"",(IF(J16=J15,1,0)),0)+IF(F19&lt;&gt;"",(IF(F19=F18,1,0)),0)+IF(J32&lt;&gt;"",(IF(J32=J33,1,0)),0)+IF(J26&lt;&gt;"",(IF(J26=J27,1,0)),0)</f>
        <v>0</v>
      </c>
      <c r="X9" s="73">
        <f t="shared" ref="X9:X17" si="1">(U9*2)+(W9*1)</f>
        <v>0</v>
      </c>
      <c r="Y9" s="73">
        <f>F18+J16+J27+J32</f>
        <v>31</v>
      </c>
      <c r="Z9" s="74">
        <f>+F19+J15+J26+J33</f>
        <v>9</v>
      </c>
      <c r="AA9" s="68"/>
      <c r="AB9" s="68"/>
      <c r="AD9" s="68"/>
      <c r="AE9" s="68"/>
      <c r="AF9" s="68"/>
      <c r="AG9" s="68"/>
      <c r="AH9" s="68"/>
      <c r="AI9" s="68"/>
      <c r="AJ9" s="68"/>
      <c r="AK9" s="68"/>
      <c r="AL9" s="302" t="s">
        <v>21</v>
      </c>
      <c r="AN9" s="601" t="s">
        <v>184</v>
      </c>
      <c r="AO9" s="601"/>
      <c r="BJ9" s="408"/>
    </row>
    <row r="10" spans="1:62" ht="15" thickBot="1" x14ac:dyDescent="0.35">
      <c r="B10" s="22"/>
      <c r="C10" s="4"/>
      <c r="D10" s="39">
        <f>T16</f>
        <v>8</v>
      </c>
      <c r="E10" s="75"/>
      <c r="F10" s="76"/>
      <c r="G10" s="9"/>
      <c r="H10" s="39">
        <f>T10</f>
        <v>2</v>
      </c>
      <c r="I10" s="75"/>
      <c r="J10" s="76"/>
      <c r="K10" s="9"/>
      <c r="L10" s="39" t="str">
        <f>T19</f>
        <v>Colts Neck Stampede</v>
      </c>
      <c r="M10" s="75"/>
      <c r="N10" s="76"/>
      <c r="O10" s="9"/>
      <c r="P10" s="39" t="str">
        <f>T25</f>
        <v>Jersey Shore A's</v>
      </c>
      <c r="Q10" s="75"/>
      <c r="R10" s="76"/>
      <c r="S10" s="9"/>
      <c r="T10" s="71">
        <f t="shared" si="0"/>
        <v>2</v>
      </c>
      <c r="U10" s="72">
        <f>(IF(J10&gt;J9,1,0))+(IF(J12&gt;J13,1,0))+(IF(J30&gt;J29,1,0))+(IF(F35&gt;F36,1,0))</f>
        <v>0</v>
      </c>
      <c r="V10" s="73">
        <f>(IF(J12&lt;J13,1,0))+(IF(J10&lt;J9,1,0))+(IF(J30&lt;J29,1,0))+(IF(F35&lt;F36,1,0))</f>
        <v>1</v>
      </c>
      <c r="W10" s="73">
        <f>IF(J12&lt;&gt;"",(IF(J12=J13,1,0)),0)+IF(J10&lt;&gt;"",(IF(J10=J9,1,0)),0)+IF(J30&lt;&gt;"",(IF(J30=J29,1,0)),0)+IF(F35&lt;&gt;"",(IF(F35=F36,1,0)),0)</f>
        <v>0</v>
      </c>
      <c r="X10" s="73">
        <f t="shared" si="1"/>
        <v>0</v>
      </c>
      <c r="Y10" s="73">
        <f>J9+J13+J29+F36</f>
        <v>7</v>
      </c>
      <c r="Z10" s="74">
        <f>+J10+J12+J30+F35</f>
        <v>2</v>
      </c>
      <c r="AA10" s="28"/>
      <c r="AB10" s="34"/>
      <c r="AC10" s="294"/>
      <c r="AD10" s="34"/>
      <c r="AE10" s="33"/>
      <c r="AF10" s="33"/>
      <c r="AG10" s="33"/>
      <c r="AH10" s="33"/>
      <c r="AI10" s="33"/>
      <c r="AJ10" s="33"/>
      <c r="AK10" s="33"/>
      <c r="AL10" s="33"/>
      <c r="AM10" s="295"/>
      <c r="AN10" s="602" t="s">
        <v>142</v>
      </c>
      <c r="AO10" s="603"/>
      <c r="AY10" s="295"/>
      <c r="BJ10" s="409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>
        <f t="shared" si="0"/>
        <v>3</v>
      </c>
      <c r="U11" s="72">
        <f>(IF(J9&gt;J10,1,0))+(IF(J16&gt;J15,1,0))+(IF(J35&gt;J36,1,0))+(IF(J39&gt;J38,1,0))</f>
        <v>0</v>
      </c>
      <c r="V11" s="73">
        <f>(IF(J9&lt;J10,1,0))+(IF(J16&lt;J15,1,0))+(IF(J35&lt;J36,1,0))+(IF(J39&lt;J38,1,0))</f>
        <v>0</v>
      </c>
      <c r="W11" s="73">
        <f>IF(J9&lt;&gt;"",(IF(J9=J10,1,0)),0)+IF(J15&lt;&gt;"",(IF(J15=J16,1,0)),0)+IF(J35&lt;&gt;"",(IF(J35=J36,1,0)),0)+IF(J39&lt;&gt;"",(IF(J39=J38,1,0)),0)</f>
        <v>0</v>
      </c>
      <c r="X11" s="73">
        <f t="shared" si="1"/>
        <v>0</v>
      </c>
      <c r="Y11" s="73">
        <f>J10+J15+J36+J38</f>
        <v>0</v>
      </c>
      <c r="Z11" s="74">
        <f>+J9+J16+J35+J39</f>
        <v>0</v>
      </c>
      <c r="AA11" s="28"/>
      <c r="AB11" s="34"/>
      <c r="AC11" s="294"/>
      <c r="AD11" s="34"/>
      <c r="AE11" s="33"/>
      <c r="AF11" s="33"/>
      <c r="AG11" s="33"/>
      <c r="AH11" s="33"/>
      <c r="AI11" s="33"/>
      <c r="AJ11" s="33"/>
      <c r="AK11" s="33"/>
      <c r="AL11" s="33"/>
      <c r="AM11" s="295"/>
      <c r="AN11" s="81">
        <v>1</v>
      </c>
      <c r="AO11" s="84">
        <v>1</v>
      </c>
      <c r="AR11" s="82" t="s">
        <v>285</v>
      </c>
      <c r="AT11" s="470" t="s">
        <v>308</v>
      </c>
      <c r="AY11" s="295"/>
      <c r="BJ11" s="409"/>
    </row>
    <row r="12" spans="1:62" ht="16.2" thickBot="1" x14ac:dyDescent="0.35">
      <c r="B12" s="45">
        <v>0.44791666666666669</v>
      </c>
      <c r="C12" s="4"/>
      <c r="D12" s="36">
        <f>T16</f>
        <v>8</v>
      </c>
      <c r="E12" s="69"/>
      <c r="F12" s="70"/>
      <c r="G12" s="9"/>
      <c r="H12" s="36">
        <f>T10</f>
        <v>2</v>
      </c>
      <c r="I12" s="69"/>
      <c r="J12" s="70"/>
      <c r="K12" s="9"/>
      <c r="L12" s="36" t="str">
        <f>T19</f>
        <v>Colts Neck Stampede</v>
      </c>
      <c r="M12" s="69"/>
      <c r="N12" s="70"/>
      <c r="O12" s="9"/>
      <c r="P12" s="36" t="str">
        <f>T25</f>
        <v>Jersey Shore A's</v>
      </c>
      <c r="Q12" s="69"/>
      <c r="R12" s="70"/>
      <c r="S12" s="9"/>
      <c r="T12" s="71">
        <f t="shared" si="0"/>
        <v>4</v>
      </c>
      <c r="U12" s="72">
        <f>(IF(J13&gt;J12,1,0))+(IF(F18&gt;F19,1,0))+(IF(F30&gt;F29,1,0))+(IF(F32&gt;F33,1,0))</f>
        <v>1</v>
      </c>
      <c r="V12" s="73">
        <f>(IF(J13&lt;J12,1,0))+(IF(F18&lt;F19,1,0))+(IF(F32&lt;F33,1,0))+(IF(F30&lt;F29,1,0))</f>
        <v>0</v>
      </c>
      <c r="W12" s="73">
        <f>IF(J13&lt;&gt;"",(IF(J13=J12,1,0)),0)+IF(F18&lt;&gt;"",(IF(F18=F19,1,0)),0)+IF(F30&lt;&gt;"",(IF(F30=F29,1,0)),0)+IF(F32&lt;&gt;"",(IF(F32=F33,1,0)),0)</f>
        <v>1</v>
      </c>
      <c r="X12" s="73">
        <f t="shared" si="1"/>
        <v>3</v>
      </c>
      <c r="Y12" s="73">
        <f>F19+J12+F29+F33</f>
        <v>5</v>
      </c>
      <c r="Z12" s="74">
        <f>+F18+J13+F30+F32</f>
        <v>11</v>
      </c>
      <c r="AA12" s="68"/>
      <c r="AB12" s="68"/>
      <c r="AD12" s="68"/>
      <c r="AE12" s="68"/>
      <c r="AF12" s="68"/>
      <c r="AG12" s="68"/>
      <c r="AH12" s="68"/>
      <c r="AI12" s="68"/>
      <c r="AJ12" s="68"/>
      <c r="AK12" s="68"/>
      <c r="AL12" s="68"/>
      <c r="AN12" s="83">
        <v>2</v>
      </c>
      <c r="AO12" s="97">
        <v>2</v>
      </c>
      <c r="AR12" s="84" t="s">
        <v>317</v>
      </c>
      <c r="AT12" s="470" t="s">
        <v>309</v>
      </c>
      <c r="AZ12" s="390"/>
      <c r="BA12" s="391" t="str">
        <f>AO33</f>
        <v>13U</v>
      </c>
      <c r="BB12" s="392"/>
      <c r="BC12" s="392"/>
      <c r="BD12" s="398"/>
      <c r="BE12" s="390"/>
      <c r="BF12" s="391" t="str">
        <f>AO33</f>
        <v>13U</v>
      </c>
      <c r="BG12" s="392"/>
      <c r="BH12" s="392"/>
      <c r="BI12" s="57"/>
      <c r="BJ12" s="408"/>
    </row>
    <row r="13" spans="1:62" ht="15" thickBot="1" x14ac:dyDescent="0.35">
      <c r="B13" s="22"/>
      <c r="C13" s="4"/>
      <c r="D13" s="39">
        <f>T14</f>
        <v>6</v>
      </c>
      <c r="E13" s="75"/>
      <c r="F13" s="76"/>
      <c r="G13" s="9"/>
      <c r="H13" s="39">
        <f>T12</f>
        <v>4</v>
      </c>
      <c r="I13" s="75"/>
      <c r="J13" s="76"/>
      <c r="K13" s="9"/>
      <c r="L13" s="39" t="str">
        <f>T21</f>
        <v>Jersey Strong</v>
      </c>
      <c r="M13" s="75"/>
      <c r="N13" s="76"/>
      <c r="O13" s="9"/>
      <c r="P13" s="39" t="str">
        <f>T23</f>
        <v>Howell Hitman</v>
      </c>
      <c r="Q13" s="75"/>
      <c r="R13" s="76"/>
      <c r="S13" s="9"/>
      <c r="T13" s="71">
        <f t="shared" si="0"/>
        <v>5</v>
      </c>
      <c r="U13" s="72">
        <f>(IF(J18&gt;J19,1,0))+(IF(J22&gt;J21,1,0))+(IF(F26&gt;F27,1,0))+(IF(F36&gt;F35,1,0))</f>
        <v>0</v>
      </c>
      <c r="V13" s="73">
        <f>(IF(J18&lt;J19,1,0))+(IF(J22&lt;J21,1,0))+(IF(F26&lt;F27,1,0))+(IF(F36&lt;F35,1,0))</f>
        <v>0</v>
      </c>
      <c r="W13" s="73">
        <f>IF(J19&lt;&gt;"",(IF(J19=J18,1,0)),0)+IF(J22&lt;&gt;"",(IF(J22=J21,1,0)),0)+IF(F26&lt;&gt;"",(IF(F26=F27,1,0)),0)+IF(F36&lt;&gt;"",(IF(F36=F35,1,0)),0)</f>
        <v>1</v>
      </c>
      <c r="X13" s="73">
        <f t="shared" si="1"/>
        <v>1</v>
      </c>
      <c r="Y13" s="73">
        <f>J19+J21+F27+F35</f>
        <v>7</v>
      </c>
      <c r="Z13" s="74">
        <f>+J18+J22+F36+F26</f>
        <v>7</v>
      </c>
      <c r="AA13" s="28"/>
      <c r="AB13" s="34"/>
      <c r="AC13" s="294"/>
      <c r="AD13" s="34"/>
      <c r="AE13" s="33"/>
      <c r="AF13" s="33"/>
      <c r="AG13" s="33"/>
      <c r="AH13" s="33"/>
      <c r="AI13" s="33"/>
      <c r="AJ13" s="33"/>
      <c r="AK13" s="33"/>
      <c r="AL13" s="33"/>
      <c r="AM13" s="295"/>
      <c r="AN13" s="83">
        <v>3</v>
      </c>
      <c r="AO13" s="82">
        <v>3</v>
      </c>
      <c r="AR13" s="84" t="s">
        <v>318</v>
      </c>
      <c r="AT13" s="470" t="s">
        <v>310</v>
      </c>
      <c r="AW13" s="85"/>
      <c r="AX13" s="86"/>
      <c r="AY13" s="295"/>
      <c r="AZ13" s="393"/>
      <c r="BA13" s="320" t="s">
        <v>244</v>
      </c>
      <c r="BB13" s="320"/>
      <c r="BC13" s="320"/>
      <c r="BD13" s="399"/>
      <c r="BE13" s="393"/>
      <c r="BF13" s="320" t="s">
        <v>244</v>
      </c>
      <c r="BG13" s="320"/>
      <c r="BH13" s="320"/>
      <c r="BI13" s="17"/>
      <c r="BJ13" s="410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T14" s="71">
        <f t="shared" si="0"/>
        <v>6</v>
      </c>
      <c r="U14" s="72">
        <f>(IF(F13&gt;F12,1,0))+(IF(F15&gt;F16,1,0))+(IF(F27&gt;F26,1,0))+(IF(F29&gt;F30,1,0))</f>
        <v>0</v>
      </c>
      <c r="V14" s="73">
        <f>(IF(F13&lt;F12,1,0))+(IF(F15&lt;F16,1,0))+(IF(F27&lt;F26,1,0))+(IF(F29&lt;F30,1,0))</f>
        <v>0</v>
      </c>
      <c r="W14" s="73">
        <f>IF(F13&lt;&gt;"",(IF(F13=F12,1,0)),0)+IF(F16&lt;&gt;"",(IF(F16=F15,1,0)),0)+IF(F27&lt;&gt;"",(IF(F27=F26,1,0)),0)+IF(F29&lt;&gt;"",(IF(F29=F30,1,0)),0)</f>
        <v>2</v>
      </c>
      <c r="X14" s="73">
        <f t="shared" si="1"/>
        <v>2</v>
      </c>
      <c r="Y14" s="73">
        <f>F12+F16+F26+F30</f>
        <v>12</v>
      </c>
      <c r="Z14" s="74">
        <f>+F13+F15+F29+F27</f>
        <v>12</v>
      </c>
      <c r="AA14" s="28"/>
      <c r="AB14" s="34"/>
      <c r="AC14" s="294"/>
      <c r="AD14" s="34"/>
      <c r="AE14" s="33"/>
      <c r="AF14" s="33"/>
      <c r="AG14" s="33"/>
      <c r="AH14" s="33"/>
      <c r="AI14" s="33"/>
      <c r="AJ14" s="33"/>
      <c r="AK14" s="33"/>
      <c r="AL14" s="33"/>
      <c r="AM14" s="295"/>
      <c r="AN14" s="83">
        <v>4</v>
      </c>
      <c r="AO14" s="84">
        <v>4</v>
      </c>
      <c r="AR14" s="84" t="s">
        <v>319</v>
      </c>
      <c r="AT14" s="470" t="s">
        <v>311</v>
      </c>
      <c r="AW14" s="85"/>
      <c r="AX14" s="86"/>
      <c r="AY14" s="295"/>
      <c r="AZ14" s="393"/>
      <c r="BA14" s="320" t="s">
        <v>245</v>
      </c>
      <c r="BB14" s="320"/>
      <c r="BC14" s="320"/>
      <c r="BD14" s="399"/>
      <c r="BE14" s="393"/>
      <c r="BF14" s="320" t="s">
        <v>245</v>
      </c>
      <c r="BG14" s="320"/>
      <c r="BH14" s="320"/>
      <c r="BI14" s="17"/>
      <c r="BJ14" s="295"/>
    </row>
    <row r="15" spans="1:62" ht="15" thickBot="1" x14ac:dyDescent="0.35">
      <c r="B15" s="45">
        <v>4.1666666666666664E-2</v>
      </c>
      <c r="C15" s="4"/>
      <c r="D15" s="36">
        <f>T14</f>
        <v>6</v>
      </c>
      <c r="E15" s="69"/>
      <c r="F15" s="70"/>
      <c r="G15" s="9"/>
      <c r="H15" s="36">
        <f>T9</f>
        <v>1</v>
      </c>
      <c r="I15" s="69"/>
      <c r="J15" s="70"/>
      <c r="K15" s="9"/>
      <c r="L15" s="36" t="str">
        <f>T18</f>
        <v>Lincroft Panthers Blue</v>
      </c>
      <c r="M15" s="69"/>
      <c r="N15" s="70"/>
      <c r="O15" s="9"/>
      <c r="P15" s="36" t="str">
        <f>T23</f>
        <v>Howell Hitman</v>
      </c>
      <c r="Q15" s="69"/>
      <c r="R15" s="70"/>
      <c r="S15" s="9"/>
      <c r="T15" s="71">
        <f t="shared" si="0"/>
        <v>7</v>
      </c>
      <c r="U15" s="72">
        <f>(IF(F9&gt;F10,1,0))+(IF(J19&gt;J18,1,0))+(IF(F33&gt;F32,1,0))+(IF(J38&gt;J39,1,0))</f>
        <v>0</v>
      </c>
      <c r="V15" s="73">
        <f>(IF(F9&lt;F10,1,0))+(IF(J19&lt;J18,1,0))+(IF(F33&lt;F32,1,0))+(IF(J38&lt;J39,1,0))</f>
        <v>1</v>
      </c>
      <c r="W15" s="73">
        <f>IF(F9&lt;&gt;"",(IF(F9=F10,1,0)),0)+IF(J18&lt;&gt;"",(IF(J18=J19,1,0)),0)+IF(F33&lt;&gt;"",(IF(F33=F32,1,0)),0)+IF(J38&lt;&gt;"",(IF(J38=J39,1,0)),0)</f>
        <v>0</v>
      </c>
      <c r="X15" s="73">
        <f t="shared" si="1"/>
        <v>0</v>
      </c>
      <c r="Y15" s="73">
        <f>F10+J18+J39+F32</f>
        <v>6</v>
      </c>
      <c r="Z15" s="74">
        <f>+F9+J19+J38+F33</f>
        <v>0</v>
      </c>
      <c r="AA15" s="68"/>
      <c r="AB15" s="68"/>
      <c r="AD15" s="68"/>
      <c r="AE15" s="68"/>
      <c r="AF15" s="68"/>
      <c r="AG15" s="68"/>
      <c r="AH15" s="68"/>
      <c r="AI15" s="68"/>
      <c r="AJ15" s="68"/>
      <c r="AK15" s="68"/>
      <c r="AL15" s="68"/>
      <c r="AN15" s="83">
        <v>5</v>
      </c>
      <c r="AO15" s="95">
        <v>5</v>
      </c>
      <c r="AR15" s="84" t="s">
        <v>173</v>
      </c>
      <c r="AT15" s="470" t="s">
        <v>312</v>
      </c>
      <c r="AW15" s="85"/>
      <c r="AX15" s="86"/>
      <c r="AZ15" s="393"/>
      <c r="BA15" s="339">
        <f>B7</f>
        <v>41419</v>
      </c>
      <c r="BB15" s="320"/>
      <c r="BC15" s="320"/>
      <c r="BD15" s="399"/>
      <c r="BE15" s="393"/>
      <c r="BF15" s="339">
        <f>$BA$15</f>
        <v>41419</v>
      </c>
      <c r="BG15" s="320"/>
      <c r="BH15" s="320"/>
      <c r="BI15" s="17"/>
    </row>
    <row r="16" spans="1:62" ht="15" thickBot="1" x14ac:dyDescent="0.35">
      <c r="B16" s="22"/>
      <c r="C16" s="4"/>
      <c r="D16" s="39">
        <f>T17</f>
        <v>9</v>
      </c>
      <c r="E16" s="75"/>
      <c r="F16" s="76"/>
      <c r="G16" s="9"/>
      <c r="H16" s="39">
        <f>T11</f>
        <v>3</v>
      </c>
      <c r="I16" s="75"/>
      <c r="J16" s="76"/>
      <c r="K16" s="9"/>
      <c r="L16" s="39" t="str">
        <f>T20</f>
        <v>Langan Baseball</v>
      </c>
      <c r="M16" s="75"/>
      <c r="N16" s="76"/>
      <c r="O16" s="9"/>
      <c r="P16" s="39" t="str">
        <f>T26</f>
        <v>Monmouth County Colts</v>
      </c>
      <c r="Q16" s="75"/>
      <c r="R16" s="76"/>
      <c r="S16" s="9"/>
      <c r="T16" s="71">
        <f t="shared" si="0"/>
        <v>8</v>
      </c>
      <c r="U16" s="72">
        <f>(IF(F10&gt;F9,1,0))+(IF(F12&gt;F13,1,0))+(IF(J32&gt;J33,1,0))+(IF(J36&gt;J35,1,0))</f>
        <v>1</v>
      </c>
      <c r="V16" s="73">
        <f>(IF(F10&lt;F9,1,0))+(IF(F12&lt;F13,1,0))+(IF(J32&lt;J33,1,0))+(IF(J36&lt;J35,1,0))</f>
        <v>0</v>
      </c>
      <c r="W16" s="73">
        <f>IF(F10&lt;&gt;"",(IF(F10=F9,1,0)),0)+IF(F12&lt;&gt;"",(IF(F12=F13,1,0)),0)+IF(J32&lt;&gt;"",(IF(J32=J33,1,0)),0)+IF(J36&lt;&gt;"",(IF(J36=J35,1,0)),0)</f>
        <v>0</v>
      </c>
      <c r="X16" s="73">
        <f t="shared" si="1"/>
        <v>2</v>
      </c>
      <c r="Y16" s="73">
        <f>+F9+F13+J33+J35</f>
        <v>2</v>
      </c>
      <c r="Z16" s="74">
        <f>+F12+F10+J32+J36</f>
        <v>12</v>
      </c>
      <c r="AA16" s="28"/>
      <c r="AB16" s="34"/>
      <c r="AC16" s="294"/>
      <c r="AD16" s="34"/>
      <c r="AE16" s="33"/>
      <c r="AF16" s="33"/>
      <c r="AG16" s="33"/>
      <c r="AH16" s="33"/>
      <c r="AI16" s="33"/>
      <c r="AJ16" s="33"/>
      <c r="AK16" s="33"/>
      <c r="AL16" s="33"/>
      <c r="AM16" s="295"/>
      <c r="AN16" s="94">
        <v>6</v>
      </c>
      <c r="AO16" s="84">
        <v>6</v>
      </c>
      <c r="AR16" s="95" t="s">
        <v>320</v>
      </c>
      <c r="AT16" s="470" t="s">
        <v>313</v>
      </c>
      <c r="AW16" s="85"/>
      <c r="AX16" s="86"/>
      <c r="AY16" s="295"/>
      <c r="AZ16" s="393"/>
      <c r="BA16" s="340" t="str">
        <f>D6</f>
        <v>Shrewsbury</v>
      </c>
      <c r="BB16" s="340" t="str">
        <f>D7</f>
        <v>School</v>
      </c>
      <c r="BC16" s="343" t="s">
        <v>135</v>
      </c>
      <c r="BD16" s="404"/>
      <c r="BE16" s="393"/>
      <c r="BF16" s="340" t="str">
        <f>H6</f>
        <v>Little Silver</v>
      </c>
      <c r="BG16" s="340" t="str">
        <f>H7</f>
        <v>Sickles</v>
      </c>
      <c r="BH16" s="320" t="s">
        <v>135</v>
      </c>
      <c r="BI16" s="17"/>
      <c r="BJ16" s="295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71">
        <f t="shared" si="0"/>
        <v>9</v>
      </c>
      <c r="U17" s="72">
        <f>(IF(F16&gt;F15,1,0))+(IF(J21&gt;J22,1,0))+(IF(J27&gt;J26,1,0))+(IF(J29&gt;J30,1,0))</f>
        <v>2</v>
      </c>
      <c r="V17" s="73">
        <f>(IF(F16&lt;F15,1,0))+(IF(J21&lt;J22,1,0))+(IF(J27&lt;J26,1,0))+(IF(J29&lt;J30,1,0))</f>
        <v>0</v>
      </c>
      <c r="W17" s="73">
        <f>IF(F15&lt;&gt;"",(IF(F15=F16,1,0)),0)+IF(J21&lt;&gt;"",(IF(J21=J22,1,0)),0)+IF(J27&lt;&gt;"",(IF(J27=J26,1,0)),0)+IF(J29&lt;&gt;"",(IF(J29=J30,1,0)),0)</f>
        <v>0</v>
      </c>
      <c r="X17" s="73">
        <f t="shared" si="1"/>
        <v>4</v>
      </c>
      <c r="Y17" s="73">
        <f>+F15+J22+J30+J26</f>
        <v>9</v>
      </c>
      <c r="Z17" s="74">
        <f>+J21+F16+J27+J29</f>
        <v>26</v>
      </c>
      <c r="AA17" s="28"/>
      <c r="AB17" s="34"/>
      <c r="AC17" s="294"/>
      <c r="AD17" s="34"/>
      <c r="AE17" s="33"/>
      <c r="AF17" s="33"/>
      <c r="AG17" s="33"/>
      <c r="AH17" s="33"/>
      <c r="AI17" s="33"/>
      <c r="AJ17" s="33"/>
      <c r="AK17" s="33"/>
      <c r="AL17" s="33"/>
      <c r="AM17" s="295"/>
      <c r="AN17" s="94">
        <v>7</v>
      </c>
      <c r="AO17" s="84">
        <v>7</v>
      </c>
      <c r="AR17" s="95" t="s">
        <v>152</v>
      </c>
      <c r="AT17" s="470" t="s">
        <v>314</v>
      </c>
      <c r="AW17" s="85"/>
      <c r="AX17" s="86"/>
      <c r="AY17" s="295"/>
      <c r="AZ17" s="393"/>
      <c r="BA17" s="341">
        <f>B9</f>
        <v>0.35416666666666669</v>
      </c>
      <c r="BB17" s="4"/>
      <c r="BC17" s="343"/>
      <c r="BD17" s="404"/>
      <c r="BE17" s="393"/>
      <c r="BF17" s="341">
        <f>$BA$17</f>
        <v>0.35416666666666669</v>
      </c>
      <c r="BG17" s="320"/>
      <c r="BH17" s="320"/>
      <c r="BI17" s="17"/>
      <c r="BJ17" s="295"/>
    </row>
    <row r="18" spans="2:62" ht="15" thickBot="1" x14ac:dyDescent="0.35">
      <c r="B18" s="30">
        <v>0.13541666666666666</v>
      </c>
      <c r="C18" s="4"/>
      <c r="D18" s="36">
        <f>T12</f>
        <v>4</v>
      </c>
      <c r="E18" s="69"/>
      <c r="F18" s="70"/>
      <c r="G18" s="9"/>
      <c r="H18" s="36">
        <f>T13</f>
        <v>5</v>
      </c>
      <c r="I18" s="69"/>
      <c r="J18" s="70"/>
      <c r="K18" s="9"/>
      <c r="L18" s="36" t="str">
        <f>T22</f>
        <v>Lincroft Knight</v>
      </c>
      <c r="M18" s="69"/>
      <c r="N18" s="70"/>
      <c r="O18" s="9"/>
      <c r="P18" s="36" t="str">
        <f>T21</f>
        <v>Jersey Strong</v>
      </c>
      <c r="Q18" s="69"/>
      <c r="R18" s="70"/>
      <c r="S18" s="9"/>
      <c r="T18" s="71" t="str">
        <f t="shared" ref="T18:T26" si="2">AO21</f>
        <v>Lincroft Panthers Blue</v>
      </c>
      <c r="U18" s="72">
        <f>(IF(N15&gt;N16,1,0))+(IF(R19&gt;R18,1,0))+(IF(N26&gt;N27,1,0))+(IF(N33&gt;N32,1,0))</f>
        <v>2</v>
      </c>
      <c r="V18" s="73">
        <f>(IF(N15&lt;N16,1,0))+(IF(R19&lt;R18,1,0))+(IF(N26&lt;N27,1,0))+(IF(N33&lt;N32,1,0))</f>
        <v>0</v>
      </c>
      <c r="W18" s="73">
        <f>IF(N15&lt;&gt;"",(IF(N15=N16,1,0)),0)+IF(R19&lt;&gt;"",(IF(R19=R18,1,0)),0)+IF(N26&lt;&gt;"",(IF(N26=N27,1,0)),0)+IF(N33&lt;&gt;"",(IF(N33=N32,1,0)),0)</f>
        <v>0</v>
      </c>
      <c r="X18" s="73">
        <f t="shared" ref="X18:X26" si="3">(U18*2)+(W18*1)</f>
        <v>4</v>
      </c>
      <c r="Y18" s="73">
        <f>+N16+R18+N32+N27</f>
        <v>10</v>
      </c>
      <c r="Z18" s="74">
        <f>+R19+N15+N26+N33</f>
        <v>23</v>
      </c>
      <c r="AA18" s="68"/>
      <c r="AB18" s="68"/>
      <c r="AD18" s="68"/>
      <c r="AE18" s="68"/>
      <c r="AF18" s="68"/>
      <c r="AG18" s="68"/>
      <c r="AH18" s="68"/>
      <c r="AI18" s="68"/>
      <c r="AJ18" s="68"/>
      <c r="AK18" s="68"/>
      <c r="AL18" s="68"/>
      <c r="AN18" s="94">
        <v>8</v>
      </c>
      <c r="AO18" s="95">
        <v>8</v>
      </c>
      <c r="AR18" s="97" t="s">
        <v>321</v>
      </c>
      <c r="AT18" s="470" t="s">
        <v>315</v>
      </c>
      <c r="AW18" s="85"/>
      <c r="AX18" s="86"/>
      <c r="AZ18" s="393"/>
      <c r="BA18" s="333">
        <f>D9</f>
        <v>7</v>
      </c>
      <c r="BB18" s="4"/>
      <c r="BC18" s="317"/>
      <c r="BD18" s="404"/>
      <c r="BE18" s="393"/>
      <c r="BF18" s="4"/>
      <c r="BG18" s="333">
        <f>H9</f>
        <v>3</v>
      </c>
      <c r="BH18" s="319"/>
      <c r="BI18" s="17"/>
    </row>
    <row r="19" spans="2:62" ht="15" thickBot="1" x14ac:dyDescent="0.35">
      <c r="B19" s="31"/>
      <c r="C19" s="4"/>
      <c r="D19" s="39">
        <f>T9</f>
        <v>1</v>
      </c>
      <c r="E19" s="75"/>
      <c r="F19" s="76"/>
      <c r="G19" s="9"/>
      <c r="H19" s="39">
        <f>T15</f>
        <v>7</v>
      </c>
      <c r="I19" s="75"/>
      <c r="J19" s="76"/>
      <c r="K19" s="9"/>
      <c r="L19" s="39" t="str">
        <f>T24</f>
        <v>Frozen Ropes</v>
      </c>
      <c r="M19" s="75"/>
      <c r="N19" s="76"/>
      <c r="O19" s="9"/>
      <c r="P19" s="39" t="str">
        <f>T18</f>
        <v>Lincroft Panthers Blue</v>
      </c>
      <c r="Q19" s="75"/>
      <c r="R19" s="76"/>
      <c r="S19" s="9"/>
      <c r="T19" s="71" t="str">
        <f t="shared" si="2"/>
        <v>Colts Neck Stampede</v>
      </c>
      <c r="U19" s="72">
        <f>(IF(N10&gt;N9,1,0))+(IF(N12&gt;N13,1,0))+(IF(N30&gt;N29,1,0))+(IF(R35&gt;R36,1,0))</f>
        <v>1</v>
      </c>
      <c r="V19" s="73">
        <f>(IF(N10&lt;N9,1,0))+(IF(N12&lt;N13,1,0))+(IF(N30&lt;N29,1,0))+(IF(R35&lt;R36,1,0))</f>
        <v>1</v>
      </c>
      <c r="W19" s="73">
        <f>IF(N10&lt;&gt;"",(IF(N10=N9,1,0)),0)+IF(N12&lt;&gt;"",(IF(N12=N13,1,0)),0)+IF(N30&lt;&gt;"",(IF(N30=N29,1,0)),0)+IF(R35&lt;&gt;"",(IF(R35=R36,1,0)),0)</f>
        <v>0</v>
      </c>
      <c r="X19" s="73">
        <f t="shared" si="3"/>
        <v>2</v>
      </c>
      <c r="Y19" s="73">
        <f>+N9+N13+N29+R36</f>
        <v>17</v>
      </c>
      <c r="Z19" s="74">
        <f>+N10+N12+N30+R35</f>
        <v>10</v>
      </c>
      <c r="AA19" s="28"/>
      <c r="AB19" s="34"/>
      <c r="AC19" s="294"/>
      <c r="AD19" s="34"/>
      <c r="AE19" s="33"/>
      <c r="AF19" s="33"/>
      <c r="AG19" s="33"/>
      <c r="AH19" s="33"/>
      <c r="AI19" s="33"/>
      <c r="AJ19" s="33"/>
      <c r="AK19" s="33"/>
      <c r="AL19" s="33"/>
      <c r="AM19" s="295"/>
      <c r="AN19" s="94">
        <v>9</v>
      </c>
      <c r="AO19" s="95">
        <v>9</v>
      </c>
      <c r="AR19" s="95" t="s">
        <v>157</v>
      </c>
      <c r="AT19" s="470" t="s">
        <v>316</v>
      </c>
      <c r="AW19" s="85"/>
      <c r="AX19" s="86"/>
      <c r="AY19" s="295"/>
      <c r="AZ19" s="393"/>
      <c r="BA19" s="333">
        <f>D10</f>
        <v>8</v>
      </c>
      <c r="BB19" s="4"/>
      <c r="BC19" s="318"/>
      <c r="BD19" s="404"/>
      <c r="BE19" s="393"/>
      <c r="BF19" s="320"/>
      <c r="BG19" s="333">
        <f>H10</f>
        <v>2</v>
      </c>
      <c r="BH19" s="321"/>
      <c r="BI19" s="17"/>
      <c r="BJ19" s="295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71" t="str">
        <f t="shared" si="2"/>
        <v>Langan Baseball</v>
      </c>
      <c r="U20" s="72">
        <f>(IF(N9&gt;N10,1,0))+(IF(N16&gt;N15,1,0))+(IF(N35&gt;N36,1,0))+(IF(N39&gt;N38,1,0))</f>
        <v>1</v>
      </c>
      <c r="V20" s="73">
        <f>(IF(N9&lt;N10,1,0))+(IF(N16&lt;N15,1,0))+(IF(N35&lt;N36,1,0))+(IF(N39&lt;N38,1,0))</f>
        <v>0</v>
      </c>
      <c r="W20" s="73">
        <f>IF(N9&lt;&gt;"",(IF(N9=N10,1,0)),0)+IF(N16&lt;&gt;"",(IF(N16=N15,1,0)),0)+IF(N35&lt;&gt;"",(IF(N35=N36,1,0)),0)+IF(N39&lt;&gt;"",(IF(N39=N38,1,0)),0)</f>
        <v>0</v>
      </c>
      <c r="X20" s="73">
        <f t="shared" si="3"/>
        <v>2</v>
      </c>
      <c r="Y20" s="73">
        <f>+N10+N15+N36+N38</f>
        <v>0</v>
      </c>
      <c r="Z20" s="74">
        <f>+N16+N9+N35+N39</f>
        <v>14</v>
      </c>
      <c r="AA20" s="28"/>
      <c r="AB20" s="34"/>
      <c r="AC20" s="294"/>
      <c r="AD20" s="34"/>
      <c r="AE20" s="33"/>
      <c r="AF20" s="33"/>
      <c r="AG20" s="33"/>
      <c r="AH20" s="33"/>
      <c r="AI20" s="33"/>
      <c r="AJ20" s="33"/>
      <c r="AK20" s="33"/>
      <c r="AL20" s="33"/>
      <c r="AM20" s="295"/>
      <c r="AN20" s="94">
        <v>10</v>
      </c>
      <c r="AO20" s="97"/>
      <c r="AR20" s="95"/>
      <c r="AW20" s="85"/>
      <c r="AX20" s="86"/>
      <c r="AY20" s="295"/>
      <c r="AZ20" s="393"/>
      <c r="BA20" s="320" t="s">
        <v>246</v>
      </c>
      <c r="BB20" s="319"/>
      <c r="BC20" s="319"/>
      <c r="BD20" s="399"/>
      <c r="BE20" s="393"/>
      <c r="BF20" s="320" t="s">
        <v>246</v>
      </c>
      <c r="BG20" s="319"/>
      <c r="BH20" s="319"/>
      <c r="BI20" s="17"/>
      <c r="BJ20" s="295"/>
    </row>
    <row r="21" spans="2:62" ht="15" thickBot="1" x14ac:dyDescent="0.35">
      <c r="B21" s="30">
        <v>0.22916666666666666</v>
      </c>
      <c r="C21" s="4"/>
      <c r="D21" s="20"/>
      <c r="E21" s="69"/>
      <c r="F21" s="70"/>
      <c r="G21" s="9"/>
      <c r="H21" s="20">
        <f>T17</f>
        <v>9</v>
      </c>
      <c r="I21" s="69"/>
      <c r="J21" s="70"/>
      <c r="K21" s="9"/>
      <c r="L21" s="36" t="str">
        <f>T26</f>
        <v>Monmouth County Colts</v>
      </c>
      <c r="M21" s="69"/>
      <c r="N21" s="70"/>
      <c r="O21" s="9"/>
      <c r="P21" s="36"/>
      <c r="Q21" s="69"/>
      <c r="R21" s="70"/>
      <c r="S21" s="9"/>
      <c r="T21" s="71" t="str">
        <f t="shared" si="2"/>
        <v>Jersey Strong</v>
      </c>
      <c r="U21" s="72">
        <f>(IF(N13&gt;N12,1,0))+(IF(R18&gt;R19,1,0))+(IF(R30&gt;R29,1,0))+(IF(R32&gt;R33,1,0))</f>
        <v>1</v>
      </c>
      <c r="V21" s="73">
        <f>(IF(N13&lt;N12,1,0))+(IF(R18&lt;R19,1,0))+(IF(R30&lt;R29,1,0))+(IF(R32&lt;R33,1,0))</f>
        <v>1</v>
      </c>
      <c r="W21" s="73">
        <f>IF(N13&lt;&gt;"",(IF(N13=N12,1,0)),0)+IF(R18&lt;&gt;"",(IF(R18=R19,1,0)),0)+IF(R30&lt;&gt;"",(IF(R30=R29,1,0)),0)+IF(R32&lt;&gt;"",(IF(R32=R33,1,0)),0)</f>
        <v>0</v>
      </c>
      <c r="X21" s="73">
        <f t="shared" si="3"/>
        <v>2</v>
      </c>
      <c r="Y21" s="73">
        <f>+R19+N12+R29+R33</f>
        <v>8</v>
      </c>
      <c r="Z21" s="74">
        <f>+N13+R18+R30+R32</f>
        <v>5</v>
      </c>
      <c r="AA21" s="68"/>
      <c r="AB21" s="68"/>
      <c r="AD21" s="68"/>
      <c r="AE21" s="68"/>
      <c r="AF21" s="68"/>
      <c r="AG21" s="68"/>
      <c r="AH21" s="68"/>
      <c r="AI21" s="68"/>
      <c r="AJ21" s="68"/>
      <c r="AK21" s="68"/>
      <c r="AL21" s="68"/>
      <c r="AN21" s="99">
        <v>11</v>
      </c>
      <c r="AO21" s="82" t="str">
        <f>AR21</f>
        <v>Lincroft Panthers Blue</v>
      </c>
      <c r="AR21" s="95" t="s">
        <v>331</v>
      </c>
      <c r="AT21" s="470" t="s">
        <v>322</v>
      </c>
      <c r="AW21" s="85"/>
      <c r="AX21" s="86"/>
      <c r="AZ21" s="393"/>
      <c r="BA21" s="320"/>
      <c r="BB21" s="320"/>
      <c r="BC21" s="320"/>
      <c r="BD21" s="399"/>
      <c r="BE21" s="393"/>
      <c r="BF21" s="320"/>
      <c r="BG21" s="320"/>
      <c r="BH21" s="320"/>
      <c r="BI21" s="17"/>
    </row>
    <row r="22" spans="2:62" ht="15" thickBot="1" x14ac:dyDescent="0.35">
      <c r="B22" s="31"/>
      <c r="C22" s="16"/>
      <c r="D22" s="23"/>
      <c r="E22" s="75"/>
      <c r="F22" s="76"/>
      <c r="G22" s="452"/>
      <c r="H22" s="23">
        <f>T13</f>
        <v>5</v>
      </c>
      <c r="I22" s="75"/>
      <c r="J22" s="76"/>
      <c r="K22" s="452"/>
      <c r="L22" s="39" t="str">
        <f>T22</f>
        <v>Lincroft Knight</v>
      </c>
      <c r="M22" s="75"/>
      <c r="N22" s="76"/>
      <c r="O22" s="452"/>
      <c r="P22" s="39"/>
      <c r="Q22" s="75"/>
      <c r="R22" s="76"/>
      <c r="S22" s="9"/>
      <c r="T22" s="71" t="str">
        <f t="shared" si="2"/>
        <v>Lincroft Knight</v>
      </c>
      <c r="U22" s="72">
        <f>(IF(N18&gt;N19,1,0))+(IF(N22&gt;N21,1,0))+(IF(R26&gt;R27,1,0))+(IF(R36&gt;R35,1,0))</f>
        <v>1</v>
      </c>
      <c r="V22" s="73">
        <f>(IF(N18&lt;N19,1,0))+(IF(N22&lt;N21,1,0))+(IF(R26&lt;R27,1,0))+(IF(R36&lt;R35,1,0))</f>
        <v>1</v>
      </c>
      <c r="W22" s="73">
        <f>IF(N18&lt;&gt;"",(IF(N18=N19,1,0)),0)+IF(N22&lt;&gt;"",(IF(N22=N21,1,0)),0)+IF(R26&lt;&gt;"",(IF(R26=R27,1,0)),0)+IF(R36&lt;&gt;"",(IF(R36=R35,1,0)),0)</f>
        <v>0</v>
      </c>
      <c r="X22" s="73">
        <f t="shared" si="3"/>
        <v>2</v>
      </c>
      <c r="Y22" s="73">
        <f>+N19+N21+R27+R35</f>
        <v>7</v>
      </c>
      <c r="Z22" s="74">
        <f>+N18+N22+R26+R36</f>
        <v>16</v>
      </c>
      <c r="AA22" s="28"/>
      <c r="AB22" s="34"/>
      <c r="AC22" s="294"/>
      <c r="AD22" s="34"/>
      <c r="AE22" s="34"/>
      <c r="AF22" s="34"/>
      <c r="AG22" s="34"/>
      <c r="AH22" s="34"/>
      <c r="AI22" s="34"/>
      <c r="AJ22" s="34"/>
      <c r="AK22" s="34"/>
      <c r="AL22" s="34"/>
      <c r="AM22" s="294"/>
      <c r="AN22" s="99">
        <v>12</v>
      </c>
      <c r="AO22" s="82" t="str">
        <f t="shared" ref="AO22:AO29" si="4">AR22</f>
        <v>Colts Neck Stampede</v>
      </c>
      <c r="AR22" s="100" t="s">
        <v>332</v>
      </c>
      <c r="AT22" s="470" t="s">
        <v>323</v>
      </c>
      <c r="AW22" s="85"/>
      <c r="AX22" s="86"/>
      <c r="AY22" s="294"/>
      <c r="AZ22" s="393"/>
      <c r="BA22" s="320" t="s">
        <v>247</v>
      </c>
      <c r="BB22" s="319"/>
      <c r="BC22" s="319"/>
      <c r="BD22" s="399"/>
      <c r="BE22" s="393"/>
      <c r="BF22" s="320" t="s">
        <v>247</v>
      </c>
      <c r="BG22" s="319"/>
      <c r="BH22" s="319"/>
      <c r="BI22" s="17"/>
      <c r="BJ22" s="294"/>
    </row>
    <row r="23" spans="2:62" ht="15" thickBot="1" x14ac:dyDescent="0.35">
      <c r="B23" s="4"/>
      <c r="G23" s="9"/>
      <c r="S23" s="9"/>
      <c r="T23" s="71" t="str">
        <f t="shared" si="2"/>
        <v>Howell Hitman</v>
      </c>
      <c r="U23" s="72">
        <f>(IF(R13&gt;R12,1,0))+(IF(R15&gt;R16,1,0))+(IF(R27&gt;R26,1,0))+(IF(R29&gt;R30,1,0))</f>
        <v>2</v>
      </c>
      <c r="V23" s="73">
        <f>(IF(R13&lt;R12,1,0))+(IF(R15&lt;R16,1,0))+(IF(R27&lt;R26,1,0))+(IF(R29&lt;R30,1,0))</f>
        <v>0</v>
      </c>
      <c r="W23" s="73">
        <f>IF(R13&lt;&gt;"",(IF(R13=R12,1,0)),0)+IF(R15&lt;&gt;"",(IF(R15=R16,1,0)),0)+IF(R27&lt;&gt;"",(IF(R27=R26,1,0)),0)+IF(R29&lt;&gt;"",(IF(R29=R30,1,0)),0)</f>
        <v>0</v>
      </c>
      <c r="X23" s="73">
        <f t="shared" si="3"/>
        <v>4</v>
      </c>
      <c r="Y23" s="73">
        <f>+R12+R16+R26+R30</f>
        <v>3</v>
      </c>
      <c r="Z23" s="74">
        <f>+R13+R15+R27+R29</f>
        <v>8</v>
      </c>
      <c r="AA23" s="68"/>
      <c r="AB23" s="68"/>
      <c r="AD23" s="68"/>
      <c r="AE23" s="68"/>
      <c r="AF23" s="68"/>
      <c r="AG23" s="68"/>
      <c r="AH23" s="68"/>
      <c r="AI23" s="68"/>
      <c r="AJ23" s="68"/>
      <c r="AK23" s="68"/>
      <c r="AL23" s="68"/>
      <c r="AN23" s="99">
        <v>13</v>
      </c>
      <c r="AO23" s="82" t="str">
        <f t="shared" si="4"/>
        <v>Langan Baseball</v>
      </c>
      <c r="AR23" s="100" t="s">
        <v>46</v>
      </c>
      <c r="AT23" s="470" t="s">
        <v>324</v>
      </c>
      <c r="AW23" s="85"/>
      <c r="AX23" s="86"/>
      <c r="AZ23" s="393"/>
      <c r="BA23" s="320" t="s">
        <v>248</v>
      </c>
      <c r="BB23" s="321"/>
      <c r="BC23" s="322"/>
      <c r="BD23" s="405"/>
      <c r="BE23" s="393"/>
      <c r="BF23" s="320" t="s">
        <v>248</v>
      </c>
      <c r="BG23" s="321"/>
      <c r="BH23" s="321"/>
      <c r="BI23" s="17"/>
    </row>
    <row r="24" spans="2:62" ht="15" thickBot="1" x14ac:dyDescent="0.35">
      <c r="B24" s="169" t="s">
        <v>147</v>
      </c>
      <c r="C24" s="5"/>
      <c r="D24" s="453" t="str">
        <f>D6</f>
        <v>Shrewsbury</v>
      </c>
      <c r="E24" s="7"/>
      <c r="F24" s="8"/>
      <c r="G24" s="7"/>
      <c r="H24" s="458" t="str">
        <f>H6</f>
        <v>Little Silver</v>
      </c>
      <c r="I24" s="7"/>
      <c r="J24" s="8"/>
      <c r="K24" s="7"/>
      <c r="L24" s="43" t="str">
        <f>L6</f>
        <v>Red Bank Regional</v>
      </c>
      <c r="M24" s="7"/>
      <c r="N24" s="8"/>
      <c r="O24" s="7"/>
      <c r="P24" s="43" t="str">
        <f>P6</f>
        <v>Oceanport</v>
      </c>
      <c r="Q24" s="7"/>
      <c r="R24" s="8"/>
      <c r="S24" s="9"/>
      <c r="T24" s="71" t="str">
        <f t="shared" si="2"/>
        <v>Frozen Ropes</v>
      </c>
      <c r="U24" s="72">
        <f>(IF(R9&gt;R10,1,0))+(IF(N19&gt;N18,1,0))+(IF(R33&gt;R32,1,0))+(IF(N38&gt;N39,1,0))</f>
        <v>0</v>
      </c>
      <c r="V24" s="73">
        <f>(IF(R9&lt;R10,1,0))+(IF(N19&lt;N18,1,0))+(IF(R33&lt;R32,1,0))+(IF(N38&lt;N39,1,0))</f>
        <v>1</v>
      </c>
      <c r="W24" s="73">
        <f>IF(R9&lt;&gt;"",(IF(R9=R10,1,0)),0)+IF(N19&lt;&gt;"",(IF(N19=N18,1,0)),0)+IF(R33&lt;&gt;"",(IF(R33=R32,1,0)),0)+IF(N38&lt;&gt;"",(IF(N38=N39,1,0)),0)</f>
        <v>0</v>
      </c>
      <c r="X24" s="73">
        <f t="shared" si="3"/>
        <v>0</v>
      </c>
      <c r="Y24" s="73">
        <f>+R10+N18+N39+R32</f>
        <v>3</v>
      </c>
      <c r="Z24" s="74">
        <f>+R9+N19+N38+R33</f>
        <v>2</v>
      </c>
      <c r="AN24" s="99">
        <v>14</v>
      </c>
      <c r="AO24" s="82" t="str">
        <f t="shared" si="4"/>
        <v>Jersey Strong</v>
      </c>
      <c r="AR24" s="100" t="s">
        <v>333</v>
      </c>
      <c r="AT24" s="470" t="s">
        <v>325</v>
      </c>
      <c r="AW24" s="85"/>
      <c r="AX24" s="86"/>
      <c r="AZ24" s="394"/>
      <c r="BA24" s="395"/>
      <c r="BB24" s="395"/>
      <c r="BC24" s="396"/>
      <c r="BD24" s="406"/>
      <c r="BE24" s="394"/>
      <c r="BF24" s="16"/>
      <c r="BG24" s="16"/>
      <c r="BH24" s="16"/>
      <c r="BI24" s="397"/>
    </row>
    <row r="25" spans="2:62" ht="16.2" thickBot="1" x14ac:dyDescent="0.35">
      <c r="B25" s="171">
        <v>41420</v>
      </c>
      <c r="C25" s="16"/>
      <c r="D25" s="454" t="str">
        <f>D7</f>
        <v>School</v>
      </c>
      <c r="E25" s="9"/>
      <c r="F25" s="104" t="s">
        <v>135</v>
      </c>
      <c r="G25" s="9"/>
      <c r="H25" s="459" t="str">
        <f>H7</f>
        <v>Sickles</v>
      </c>
      <c r="I25" s="9"/>
      <c r="J25" s="104" t="s">
        <v>135</v>
      </c>
      <c r="K25" s="9"/>
      <c r="L25" s="50" t="str">
        <f>L7</f>
        <v>JV Field</v>
      </c>
      <c r="M25" s="9"/>
      <c r="N25" s="104" t="s">
        <v>135</v>
      </c>
      <c r="O25" s="9"/>
      <c r="P25" s="50" t="str">
        <f>P7</f>
        <v>Blackberry</v>
      </c>
      <c r="Q25" s="9"/>
      <c r="R25" s="104" t="s">
        <v>135</v>
      </c>
      <c r="S25" s="9"/>
      <c r="T25" s="71" t="str">
        <f t="shared" si="2"/>
        <v>Jersey Shore A's</v>
      </c>
      <c r="U25" s="72">
        <f>(IF(R10&gt;R9,1,0))+(IF(R12&gt;R13,1,0))+(IF(N32&gt;N33,1,0))+(IF(N36&gt;N35,1,0))</f>
        <v>0</v>
      </c>
      <c r="V25" s="73">
        <f>(IF(R10&lt;R9,1,0))+(IF(R12&lt;R13,1,0))+(IF(N32&lt;N33,1,0))+(IF(N36&lt;N35,1,0))</f>
        <v>2</v>
      </c>
      <c r="W25" s="73">
        <f>IF(R10&lt;&gt;"",(IF(R10=R9,1,0)),0)+IF(R12&lt;&gt;"",(IF(R12=R13,1,0)),0)+IF(N32&lt;&gt;"",(IF(N32=N33,1,0)),0)+IF(N36&lt;&gt;"",(IF(N36=N35,1,0)),0)</f>
        <v>0</v>
      </c>
      <c r="X25" s="73">
        <f t="shared" si="3"/>
        <v>0</v>
      </c>
      <c r="Y25" s="73">
        <f>+R9+R13+N35+N33</f>
        <v>31</v>
      </c>
      <c r="Z25" s="74">
        <f>+R10+R12+N36+N32</f>
        <v>5</v>
      </c>
      <c r="AN25" s="105">
        <v>15</v>
      </c>
      <c r="AO25" s="82" t="str">
        <f t="shared" si="4"/>
        <v>Lincroft Knight</v>
      </c>
      <c r="AR25" s="100" t="s">
        <v>334</v>
      </c>
      <c r="AT25" s="470" t="s">
        <v>326</v>
      </c>
      <c r="AW25" s="85"/>
      <c r="AX25" s="86"/>
      <c r="AZ25" s="390"/>
      <c r="BA25" s="391" t="str">
        <f>AO33</f>
        <v>13U</v>
      </c>
      <c r="BB25" s="392"/>
      <c r="BC25" s="392"/>
      <c r="BD25" s="398"/>
      <c r="BE25" s="390"/>
      <c r="BF25" s="391" t="str">
        <f>AO33</f>
        <v>13U</v>
      </c>
      <c r="BG25" s="392"/>
      <c r="BH25" s="392"/>
      <c r="BI25" s="57"/>
    </row>
    <row r="26" spans="2:62" ht="15" thickBot="1" x14ac:dyDescent="0.35">
      <c r="B26" s="45">
        <v>0.35416666666666669</v>
      </c>
      <c r="C26" s="4"/>
      <c r="D26" s="36">
        <f>T13</f>
        <v>5</v>
      </c>
      <c r="E26" s="69"/>
      <c r="F26" s="476">
        <v>7</v>
      </c>
      <c r="G26" s="9"/>
      <c r="H26" s="36">
        <f>T9</f>
        <v>1</v>
      </c>
      <c r="I26" s="69"/>
      <c r="J26" s="476">
        <v>7</v>
      </c>
      <c r="K26" s="9"/>
      <c r="L26" s="36" t="str">
        <f>T18</f>
        <v>Lincroft Panthers Blue</v>
      </c>
      <c r="M26" s="69"/>
      <c r="N26" s="476">
        <v>6</v>
      </c>
      <c r="O26" s="9"/>
      <c r="P26" s="36" t="str">
        <f>T22</f>
        <v>Lincroft Knight</v>
      </c>
      <c r="Q26" s="69"/>
      <c r="R26" s="70">
        <v>1</v>
      </c>
      <c r="S26" s="9"/>
      <c r="T26" s="71" t="str">
        <f t="shared" si="2"/>
        <v>Monmouth County Colts</v>
      </c>
      <c r="U26" s="72">
        <f>(IF(R16&gt;R15,1,0))+(IF(N21&gt;N22,1,0))+(IF(N27&gt;N26,1,0))+(IF(N29&gt;N30,1,0))</f>
        <v>0</v>
      </c>
      <c r="V26" s="73">
        <f>(IF(R16&lt;R15,1,0))+(IF(N21&lt;N22,1,0))+(IF(N27&lt;N26,1,0))+(IF(N29&lt;N30,1,0))</f>
        <v>2</v>
      </c>
      <c r="W26" s="73">
        <f>IF(R16&lt;&gt;"",(IF(R16=R15,1,0)),0)+IF(N21&lt;&gt;"",(IF(N21=N22,1,0)),0)+IF(N27&lt;&gt;"",(IF(N27=N26,1,0)),0)+IF(N29&lt;&gt;"",(IF(N29=N30,1,0)),0)</f>
        <v>0</v>
      </c>
      <c r="X26" s="73">
        <f t="shared" si="3"/>
        <v>0</v>
      </c>
      <c r="Y26" s="73">
        <f>+R15+N22+N26+N30</f>
        <v>11</v>
      </c>
      <c r="Z26" s="74">
        <f>+N21+R16+N27+N29</f>
        <v>7</v>
      </c>
      <c r="AD26" s="604" t="s">
        <v>84</v>
      </c>
      <c r="AE26" s="605"/>
      <c r="AF26" s="28"/>
      <c r="AG26" s="28"/>
      <c r="AH26" s="28"/>
      <c r="AI26" s="28"/>
      <c r="AN26" s="105">
        <v>16</v>
      </c>
      <c r="AO26" s="82" t="str">
        <f t="shared" si="4"/>
        <v>Howell Hitman</v>
      </c>
      <c r="AR26" s="95" t="s">
        <v>335</v>
      </c>
      <c r="AT26" s="470" t="s">
        <v>327</v>
      </c>
      <c r="AW26" s="85"/>
      <c r="AX26" s="86"/>
      <c r="AZ26" s="393"/>
      <c r="BA26" s="320" t="s">
        <v>244</v>
      </c>
      <c r="BB26" s="320"/>
      <c r="BC26" s="320"/>
      <c r="BD26" s="399"/>
      <c r="BE26" s="393"/>
      <c r="BF26" s="320" t="s">
        <v>244</v>
      </c>
      <c r="BG26" s="320"/>
      <c r="BH26" s="320"/>
      <c r="BI26" s="17"/>
    </row>
    <row r="27" spans="2:62" ht="15" thickBot="1" x14ac:dyDescent="0.35">
      <c r="B27" s="22"/>
      <c r="C27" s="4"/>
      <c r="D27" s="39">
        <f>T14</f>
        <v>6</v>
      </c>
      <c r="E27" s="75"/>
      <c r="F27" s="477">
        <v>7</v>
      </c>
      <c r="G27" s="9"/>
      <c r="H27" s="39">
        <f>T17</f>
        <v>9</v>
      </c>
      <c r="I27" s="75"/>
      <c r="J27" s="477">
        <v>19</v>
      </c>
      <c r="K27" s="9"/>
      <c r="L27" s="39" t="str">
        <f>T26</f>
        <v>Monmouth County Colts</v>
      </c>
      <c r="M27" s="75"/>
      <c r="N27" s="477">
        <v>5</v>
      </c>
      <c r="O27" s="9"/>
      <c r="P27" s="39" t="str">
        <f>T23</f>
        <v>Howell Hitman</v>
      </c>
      <c r="Q27" s="75"/>
      <c r="R27" s="76">
        <v>2</v>
      </c>
      <c r="S27" s="9"/>
      <c r="AD27" s="280">
        <v>1</v>
      </c>
      <c r="AE27" s="281" t="s">
        <v>81</v>
      </c>
      <c r="AF27" s="277"/>
      <c r="AG27" s="277"/>
      <c r="AH27" s="277"/>
      <c r="AI27" s="277"/>
      <c r="AN27" s="105">
        <v>17</v>
      </c>
      <c r="AO27" s="82" t="str">
        <f t="shared" si="4"/>
        <v>Frozen Ropes</v>
      </c>
      <c r="AR27" s="95" t="s">
        <v>185</v>
      </c>
      <c r="AT27" s="470" t="s">
        <v>328</v>
      </c>
      <c r="AW27" s="85"/>
      <c r="AX27" s="86"/>
      <c r="AZ27" s="393"/>
      <c r="BA27" s="320" t="s">
        <v>245</v>
      </c>
      <c r="BB27" s="320"/>
      <c r="BC27" s="320"/>
      <c r="BD27" s="399"/>
      <c r="BE27" s="393"/>
      <c r="BF27" s="320" t="s">
        <v>245</v>
      </c>
      <c r="BG27" s="320"/>
      <c r="BH27" s="320"/>
      <c r="BI27" s="17"/>
    </row>
    <row r="28" spans="2:62" ht="15" thickBot="1" x14ac:dyDescent="0.35">
      <c r="B28" s="77"/>
      <c r="C28" s="78"/>
      <c r="D28" s="79"/>
      <c r="E28" s="80"/>
      <c r="F28" s="478"/>
      <c r="G28" s="9"/>
      <c r="H28" s="79"/>
      <c r="I28" s="80"/>
      <c r="J28" s="478"/>
      <c r="K28" s="9"/>
      <c r="L28" s="79"/>
      <c r="M28" s="80"/>
      <c r="N28" s="479"/>
      <c r="O28" s="9"/>
      <c r="P28" s="79"/>
      <c r="Q28" s="80"/>
      <c r="R28" s="151"/>
      <c r="S28" s="9"/>
      <c r="T28" s="103" t="s">
        <v>160</v>
      </c>
      <c r="U28" s="674" t="s">
        <v>136</v>
      </c>
      <c r="V28" s="675"/>
      <c r="W28" s="675"/>
      <c r="X28" s="675"/>
      <c r="Y28" s="675"/>
      <c r="Z28" s="676"/>
      <c r="AD28" s="278">
        <v>2</v>
      </c>
      <c r="AE28" s="279" t="s">
        <v>82</v>
      </c>
      <c r="AF28" s="287"/>
      <c r="AG28" s="287"/>
      <c r="AH28" s="287"/>
      <c r="AI28" s="287"/>
      <c r="AN28" s="105">
        <v>18</v>
      </c>
      <c r="AO28" s="82" t="str">
        <f t="shared" si="4"/>
        <v>Jersey Shore A's</v>
      </c>
      <c r="AR28" s="95" t="s">
        <v>216</v>
      </c>
      <c r="AT28" s="470" t="s">
        <v>329</v>
      </c>
      <c r="AW28" s="85"/>
      <c r="AX28" s="86"/>
      <c r="AZ28" s="393"/>
      <c r="BA28" s="339">
        <f>$BA$15</f>
        <v>41419</v>
      </c>
      <c r="BB28" s="320"/>
      <c r="BC28" s="320"/>
      <c r="BD28" s="399"/>
      <c r="BE28" s="393"/>
      <c r="BF28" s="339">
        <f>$BA$15</f>
        <v>41419</v>
      </c>
      <c r="BG28" s="320"/>
      <c r="BH28" s="320"/>
      <c r="BI28" s="17"/>
    </row>
    <row r="29" spans="2:62" ht="15" thickBot="1" x14ac:dyDescent="0.35">
      <c r="B29" s="30">
        <v>0.44791666666666669</v>
      </c>
      <c r="C29" s="4"/>
      <c r="D29" s="36">
        <f>T14</f>
        <v>6</v>
      </c>
      <c r="E29" s="69"/>
      <c r="F29" s="476">
        <v>5</v>
      </c>
      <c r="G29" s="9"/>
      <c r="H29" s="36">
        <f>T17</f>
        <v>9</v>
      </c>
      <c r="I29" s="69"/>
      <c r="J29" s="476">
        <v>7</v>
      </c>
      <c r="K29" s="9"/>
      <c r="L29" s="36" t="str">
        <f>T26</f>
        <v>Monmouth County Colts</v>
      </c>
      <c r="M29" s="102"/>
      <c r="N29" s="476">
        <v>2</v>
      </c>
      <c r="O29" s="9"/>
      <c r="P29" s="36" t="str">
        <f>T23</f>
        <v>Howell Hitman</v>
      </c>
      <c r="Q29" s="102"/>
      <c r="R29" s="70">
        <v>6</v>
      </c>
      <c r="S29" s="9"/>
      <c r="T29" s="40">
        <v>1</v>
      </c>
      <c r="U29" s="671"/>
      <c r="V29" s="672"/>
      <c r="W29" s="672"/>
      <c r="X29" s="672"/>
      <c r="Y29" s="672"/>
      <c r="Z29" s="673"/>
      <c r="AD29" s="278">
        <v>3</v>
      </c>
      <c r="AE29" s="451" t="s">
        <v>83</v>
      </c>
      <c r="AF29" s="277"/>
      <c r="AG29" s="277"/>
      <c r="AH29" s="277"/>
      <c r="AI29" s="277"/>
      <c r="AN29" s="105">
        <v>19</v>
      </c>
      <c r="AO29" s="82" t="str">
        <f t="shared" si="4"/>
        <v>Monmouth County Colts</v>
      </c>
      <c r="AR29" s="95" t="s">
        <v>336</v>
      </c>
      <c r="AT29" s="470" t="s">
        <v>330</v>
      </c>
      <c r="AW29" s="85"/>
      <c r="AX29" s="86"/>
      <c r="AZ29" s="393"/>
      <c r="BA29" s="340" t="str">
        <f>BA16</f>
        <v>Shrewsbury</v>
      </c>
      <c r="BB29" s="340" t="str">
        <f>BB16</f>
        <v>School</v>
      </c>
      <c r="BC29" s="320" t="s">
        <v>135</v>
      </c>
      <c r="BD29" s="399"/>
      <c r="BE29" s="393"/>
      <c r="BF29" s="340" t="str">
        <f>BF16</f>
        <v>Little Silver</v>
      </c>
      <c r="BG29" s="340" t="str">
        <f>BG16</f>
        <v>Sickles</v>
      </c>
      <c r="BH29" s="320" t="s">
        <v>135</v>
      </c>
      <c r="BI29" s="17"/>
    </row>
    <row r="30" spans="2:62" ht="15" thickBot="1" x14ac:dyDescent="0.35">
      <c r="B30" s="31"/>
      <c r="C30" s="4"/>
      <c r="D30" s="39">
        <f>T12</f>
        <v>4</v>
      </c>
      <c r="E30" s="75"/>
      <c r="F30" s="477">
        <v>5</v>
      </c>
      <c r="G30" s="9"/>
      <c r="H30" s="39">
        <f>T10</f>
        <v>2</v>
      </c>
      <c r="I30" s="75"/>
      <c r="J30" s="477">
        <v>2</v>
      </c>
      <c r="K30" s="9"/>
      <c r="L30" s="49" t="str">
        <f>T19</f>
        <v>Colts Neck Stampede</v>
      </c>
      <c r="M30" s="156"/>
      <c r="N30" s="477">
        <v>5</v>
      </c>
      <c r="O30" s="9"/>
      <c r="P30" s="49" t="str">
        <f>T21</f>
        <v>Jersey Strong</v>
      </c>
      <c r="Q30" s="156"/>
      <c r="R30" s="76">
        <v>2</v>
      </c>
      <c r="S30" s="9"/>
      <c r="T30" s="41">
        <v>2</v>
      </c>
      <c r="U30" s="671"/>
      <c r="V30" s="672"/>
      <c r="W30" s="672"/>
      <c r="X30" s="672"/>
      <c r="Y30" s="672"/>
      <c r="Z30" s="673"/>
      <c r="AE30" s="606" t="s">
        <v>85</v>
      </c>
      <c r="AF30" s="606"/>
      <c r="AG30" s="606"/>
      <c r="AH30" s="606"/>
      <c r="AI30" s="606"/>
      <c r="AJ30" s="606"/>
      <c r="AK30" s="606"/>
      <c r="AN30" s="105">
        <v>20</v>
      </c>
      <c r="AO30" s="97"/>
      <c r="AR30" s="95"/>
      <c r="AW30" s="85"/>
      <c r="AX30" s="86"/>
      <c r="AZ30" s="393"/>
      <c r="BA30" s="341">
        <f>B12</f>
        <v>0.44791666666666669</v>
      </c>
      <c r="BB30" s="320"/>
      <c r="BC30" s="320"/>
      <c r="BD30" s="399"/>
      <c r="BE30" s="393"/>
      <c r="BF30" s="341">
        <f>$BA$30</f>
        <v>0.44791666666666669</v>
      </c>
      <c r="BG30" s="4"/>
      <c r="BH30" s="320"/>
      <c r="BI30" s="17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478"/>
      <c r="K31" s="9"/>
      <c r="L31" s="79"/>
      <c r="M31" s="80"/>
      <c r="N31" s="151"/>
      <c r="O31" s="9"/>
      <c r="P31" s="79"/>
      <c r="Q31" s="80"/>
      <c r="R31" s="151"/>
      <c r="S31" s="9"/>
      <c r="T31" s="41">
        <v>3</v>
      </c>
      <c r="U31" s="671"/>
      <c r="V31" s="672"/>
      <c r="W31" s="672"/>
      <c r="X31" s="672"/>
      <c r="Y31" s="672"/>
      <c r="Z31" s="673"/>
      <c r="AD31" s="604" t="s">
        <v>80</v>
      </c>
      <c r="AE31" s="610"/>
      <c r="AF31" s="288" t="s">
        <v>137</v>
      </c>
      <c r="AG31" s="289" t="s">
        <v>138</v>
      </c>
      <c r="AH31" s="288" t="s">
        <v>139</v>
      </c>
      <c r="AI31" s="288" t="s">
        <v>81</v>
      </c>
      <c r="AJ31" s="288" t="s">
        <v>140</v>
      </c>
      <c r="AK31" s="288" t="s">
        <v>141</v>
      </c>
      <c r="AR31" s="116"/>
      <c r="AW31" s="85"/>
      <c r="AX31" s="86"/>
      <c r="AZ31" s="393"/>
      <c r="BA31" s="333">
        <f>D12</f>
        <v>8</v>
      </c>
      <c r="BB31" s="4"/>
      <c r="BC31" s="319"/>
      <c r="BD31" s="399"/>
      <c r="BE31" s="393"/>
      <c r="BF31" s="320">
        <f>H12</f>
        <v>2</v>
      </c>
      <c r="BG31" s="4"/>
      <c r="BH31" s="141"/>
      <c r="BI31" s="17"/>
    </row>
    <row r="32" spans="2:62" ht="15" thickBot="1" x14ac:dyDescent="0.35">
      <c r="B32" s="30">
        <v>4.1666666666666664E-2</v>
      </c>
      <c r="C32" s="4"/>
      <c r="D32" s="36">
        <f>T12</f>
        <v>4</v>
      </c>
      <c r="E32" s="117"/>
      <c r="F32" s="51">
        <v>6</v>
      </c>
      <c r="G32" s="9"/>
      <c r="H32" s="36">
        <f>T16</f>
        <v>8</v>
      </c>
      <c r="I32" s="69"/>
      <c r="J32" s="476">
        <v>12</v>
      </c>
      <c r="K32" s="9"/>
      <c r="L32" s="36" t="str">
        <f>T25</f>
        <v>Jersey Shore A's</v>
      </c>
      <c r="M32" s="57"/>
      <c r="N32" s="70">
        <v>5</v>
      </c>
      <c r="O32" s="9"/>
      <c r="P32" s="36" t="str">
        <f>T21</f>
        <v>Jersey Strong</v>
      </c>
      <c r="Q32" s="57"/>
      <c r="R32" s="70">
        <v>3</v>
      </c>
      <c r="S32" s="9"/>
      <c r="T32" s="41">
        <v>4</v>
      </c>
      <c r="U32" s="671"/>
      <c r="V32" s="672"/>
      <c r="W32" s="672"/>
      <c r="X32" s="672"/>
      <c r="Y32" s="672"/>
      <c r="Z32" s="673"/>
      <c r="AD32" s="71" t="s">
        <v>155</v>
      </c>
      <c r="AE32" s="285"/>
      <c r="AF32" s="285"/>
      <c r="AG32" s="285"/>
      <c r="AH32" s="285"/>
      <c r="AI32" s="285"/>
      <c r="AJ32" s="285"/>
      <c r="AK32" s="285"/>
      <c r="AW32" s="85"/>
      <c r="AX32" s="86"/>
      <c r="AZ32" s="393"/>
      <c r="BA32" s="333">
        <f>D13</f>
        <v>6</v>
      </c>
      <c r="BB32" s="4"/>
      <c r="BC32" s="321"/>
      <c r="BD32" s="399"/>
      <c r="BE32" s="393"/>
      <c r="BF32" s="320">
        <f>H13</f>
        <v>4</v>
      </c>
      <c r="BG32" s="4"/>
      <c r="BH32" s="329"/>
      <c r="BI32" s="17"/>
    </row>
    <row r="33" spans="2:61" ht="15" thickBot="1" x14ac:dyDescent="0.35">
      <c r="B33" s="31"/>
      <c r="C33" s="4"/>
      <c r="D33" s="49">
        <f>T15</f>
        <v>7</v>
      </c>
      <c r="E33" s="9"/>
      <c r="F33" s="13">
        <v>0</v>
      </c>
      <c r="G33" s="9"/>
      <c r="H33" s="49">
        <f>T9</f>
        <v>1</v>
      </c>
      <c r="I33" s="75"/>
      <c r="J33" s="477">
        <v>2</v>
      </c>
      <c r="K33" s="9"/>
      <c r="L33" s="39" t="str">
        <f>T18</f>
        <v>Lincroft Panthers Blue</v>
      </c>
      <c r="M33" s="54"/>
      <c r="N33" s="76">
        <v>17</v>
      </c>
      <c r="O33" s="9"/>
      <c r="P33" s="39" t="str">
        <f>T24</f>
        <v>Frozen Ropes</v>
      </c>
      <c r="Q33" s="54"/>
      <c r="R33" s="76">
        <v>2</v>
      </c>
      <c r="S33" s="9"/>
      <c r="T33" s="41">
        <v>5</v>
      </c>
      <c r="U33" s="671"/>
      <c r="V33" s="672"/>
      <c r="W33" s="672"/>
      <c r="X33" s="672"/>
      <c r="Y33" s="672"/>
      <c r="Z33" s="673"/>
      <c r="AD33" s="66" t="s">
        <v>155</v>
      </c>
      <c r="AE33" s="286"/>
      <c r="AF33" s="285"/>
      <c r="AG33" s="285"/>
      <c r="AH33" s="285"/>
      <c r="AI33" s="285"/>
      <c r="AJ33" s="285"/>
      <c r="AK33" s="285"/>
      <c r="AN33" s="107" t="s">
        <v>161</v>
      </c>
      <c r="AO33" s="108" t="s">
        <v>184</v>
      </c>
      <c r="AX33" s="86"/>
      <c r="AZ33" s="393"/>
      <c r="BA33" s="320" t="s">
        <v>246</v>
      </c>
      <c r="BB33" s="319"/>
      <c r="BC33" s="319"/>
      <c r="BD33" s="399"/>
      <c r="BE33" s="393"/>
      <c r="BF33" s="320" t="s">
        <v>246</v>
      </c>
      <c r="BG33" s="319"/>
      <c r="BH33" s="319"/>
      <c r="BI33" s="17"/>
    </row>
    <row r="34" spans="2:61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41">
        <v>6</v>
      </c>
      <c r="U34" s="671"/>
      <c r="V34" s="672"/>
      <c r="W34" s="672"/>
      <c r="X34" s="672"/>
      <c r="Y34" s="672"/>
      <c r="Z34" s="673"/>
      <c r="AD34" s="91" t="s">
        <v>159</v>
      </c>
      <c r="AE34" s="285"/>
      <c r="AF34" s="285"/>
      <c r="AG34" s="285"/>
      <c r="AH34" s="285"/>
      <c r="AI34" s="285"/>
      <c r="AJ34" s="285"/>
      <c r="AK34" s="285"/>
      <c r="AN34" s="109" t="s">
        <v>146</v>
      </c>
      <c r="AO34" s="110" t="s">
        <v>153</v>
      </c>
      <c r="AX34" s="86"/>
      <c r="AZ34" s="393"/>
      <c r="BA34" s="320"/>
      <c r="BB34" s="320"/>
      <c r="BC34" s="320"/>
      <c r="BD34" s="399"/>
      <c r="BE34" s="393"/>
      <c r="BF34" s="320"/>
      <c r="BG34" s="320"/>
      <c r="BH34" s="320"/>
      <c r="BI34" s="17"/>
    </row>
    <row r="35" spans="2:61" ht="15" thickBot="1" x14ac:dyDescent="0.35">
      <c r="B35" s="30">
        <v>0.13541666666666666</v>
      </c>
      <c r="C35" s="4"/>
      <c r="D35" s="36">
        <f>T10</f>
        <v>2</v>
      </c>
      <c r="E35" s="69"/>
      <c r="F35" s="70"/>
      <c r="G35" s="9"/>
      <c r="H35" s="36">
        <f>T11</f>
        <v>3</v>
      </c>
      <c r="I35" s="69"/>
      <c r="J35" s="70"/>
      <c r="K35" s="4"/>
      <c r="L35" s="36" t="str">
        <f>T20</f>
        <v>Langan Baseball</v>
      </c>
      <c r="M35" s="57"/>
      <c r="N35" s="70">
        <v>14</v>
      </c>
      <c r="O35" s="4"/>
      <c r="P35" s="36" t="str">
        <f>T19</f>
        <v>Colts Neck Stampede</v>
      </c>
      <c r="Q35" s="57"/>
      <c r="R35" s="70">
        <v>5</v>
      </c>
      <c r="S35" s="9"/>
      <c r="T35" s="41">
        <v>7</v>
      </c>
      <c r="U35" s="671"/>
      <c r="V35" s="672"/>
      <c r="W35" s="672"/>
      <c r="X35" s="672"/>
      <c r="Y35" s="672"/>
      <c r="Z35" s="673"/>
      <c r="AD35" s="91" t="s">
        <v>159</v>
      </c>
      <c r="AE35" s="285"/>
      <c r="AF35" s="285"/>
      <c r="AG35" s="285"/>
      <c r="AH35" s="285"/>
      <c r="AI35" s="285"/>
      <c r="AJ35" s="285"/>
      <c r="AK35" s="285"/>
      <c r="AN35" s="111"/>
      <c r="AO35" s="112" t="s">
        <v>301</v>
      </c>
      <c r="AX35" s="86"/>
      <c r="AZ35" s="393"/>
      <c r="BA35" s="320" t="s">
        <v>247</v>
      </c>
      <c r="BB35" s="319"/>
      <c r="BC35" s="319"/>
      <c r="BD35" s="399"/>
      <c r="BE35" s="393"/>
      <c r="BF35" s="320" t="s">
        <v>247</v>
      </c>
      <c r="BG35" s="319"/>
      <c r="BH35" s="319"/>
      <c r="BI35" s="17"/>
    </row>
    <row r="36" spans="2:61" ht="15" thickBot="1" x14ac:dyDescent="0.35">
      <c r="B36" s="31"/>
      <c r="C36" s="4"/>
      <c r="D36" s="39">
        <f>T13</f>
        <v>5</v>
      </c>
      <c r="E36" s="75"/>
      <c r="F36" s="76"/>
      <c r="G36" s="9"/>
      <c r="H36" s="39">
        <f>T16</f>
        <v>8</v>
      </c>
      <c r="I36" s="75"/>
      <c r="J36" s="76"/>
      <c r="K36" s="4"/>
      <c r="L36" s="39" t="str">
        <f>T25</f>
        <v>Jersey Shore A's</v>
      </c>
      <c r="M36" s="54"/>
      <c r="N36" s="76">
        <v>0</v>
      </c>
      <c r="O36" s="4"/>
      <c r="P36" s="39" t="str">
        <f>T22</f>
        <v>Lincroft Knight</v>
      </c>
      <c r="Q36" s="54"/>
      <c r="R36" s="76">
        <v>15</v>
      </c>
      <c r="S36" s="9"/>
      <c r="T36" s="41">
        <v>8</v>
      </c>
      <c r="U36" s="671"/>
      <c r="V36" s="672"/>
      <c r="W36" s="672"/>
      <c r="X36" s="672"/>
      <c r="Y36" s="672"/>
      <c r="Z36" s="673"/>
      <c r="AD36" s="152" t="s">
        <v>176</v>
      </c>
      <c r="AE36" s="285"/>
      <c r="AF36" s="285"/>
      <c r="AG36" s="285"/>
      <c r="AH36" s="285"/>
      <c r="AI36" s="285"/>
      <c r="AJ36" s="285"/>
      <c r="AK36" s="285"/>
      <c r="AN36" s="109" t="s">
        <v>164</v>
      </c>
      <c r="AO36" s="110" t="s">
        <v>162</v>
      </c>
      <c r="AW36" s="86"/>
      <c r="AX36" s="86"/>
      <c r="AZ36" s="393"/>
      <c r="BA36" s="320" t="s">
        <v>248</v>
      </c>
      <c r="BB36" s="321"/>
      <c r="BC36" s="321"/>
      <c r="BD36" s="399"/>
      <c r="BE36" s="393"/>
      <c r="BF36" s="320" t="s">
        <v>248</v>
      </c>
      <c r="BG36" s="321"/>
      <c r="BH36" s="321"/>
      <c r="BI36" s="17"/>
    </row>
    <row r="37" spans="2:61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AD37" s="152" t="s">
        <v>176</v>
      </c>
      <c r="AE37" s="285"/>
      <c r="AF37" s="285"/>
      <c r="AG37" s="285"/>
      <c r="AH37" s="285"/>
      <c r="AI37" s="285"/>
      <c r="AJ37" s="285"/>
      <c r="AK37" s="285"/>
      <c r="AN37" s="111"/>
      <c r="AO37" s="112" t="s">
        <v>271</v>
      </c>
      <c r="AW37" s="86"/>
      <c r="AX37" s="86"/>
      <c r="AZ37" s="394"/>
      <c r="BA37" s="16"/>
      <c r="BB37" s="411"/>
      <c r="BC37" s="123"/>
      <c r="BD37" s="124"/>
      <c r="BE37" s="394"/>
      <c r="BF37" s="16"/>
      <c r="BG37" s="16"/>
      <c r="BH37" s="16"/>
      <c r="BI37" s="397"/>
    </row>
    <row r="38" spans="2:61" ht="15.6" x14ac:dyDescent="0.3">
      <c r="B38" s="30">
        <v>0.22916666666666666</v>
      </c>
      <c r="C38" s="4"/>
      <c r="D38" s="20"/>
      <c r="E38" s="98"/>
      <c r="F38" s="70"/>
      <c r="G38" s="9"/>
      <c r="H38" s="36">
        <f>T15</f>
        <v>7</v>
      </c>
      <c r="I38" s="69"/>
      <c r="J38" s="70"/>
      <c r="K38" s="4"/>
      <c r="L38" s="36" t="str">
        <f>T24</f>
        <v>Frozen Ropes</v>
      </c>
      <c r="M38" s="57"/>
      <c r="N38" s="70"/>
      <c r="O38" s="4"/>
      <c r="P38" s="36"/>
      <c r="Q38" s="57"/>
      <c r="R38" s="70"/>
      <c r="S38" s="9"/>
      <c r="T38" s="125"/>
      <c r="U38" s="33"/>
      <c r="V38" s="33"/>
      <c r="W38" s="28"/>
      <c r="X38" s="28"/>
      <c r="Y38" s="28"/>
      <c r="Z38" s="28"/>
      <c r="AN38" s="109" t="s">
        <v>165</v>
      </c>
      <c r="AO38" s="110" t="s">
        <v>76</v>
      </c>
      <c r="AZ38" s="390"/>
      <c r="BA38" s="391" t="str">
        <f>AO33</f>
        <v>13U</v>
      </c>
      <c r="BB38" s="392"/>
      <c r="BC38" s="392"/>
      <c r="BD38" s="398"/>
      <c r="BE38" s="390"/>
      <c r="BF38" s="391" t="str">
        <f>AO33</f>
        <v>13U</v>
      </c>
      <c r="BG38" s="392"/>
      <c r="BH38" s="392"/>
      <c r="BI38" s="57"/>
    </row>
    <row r="39" spans="2:61" ht="15" thickBot="1" x14ac:dyDescent="0.35">
      <c r="B39" s="31"/>
      <c r="C39" s="16"/>
      <c r="D39" s="23"/>
      <c r="E39" s="101"/>
      <c r="F39" s="76"/>
      <c r="G39" s="452"/>
      <c r="H39" s="39">
        <f>T11</f>
        <v>3</v>
      </c>
      <c r="I39" s="75"/>
      <c r="J39" s="76"/>
      <c r="K39" s="16"/>
      <c r="L39" s="39" t="str">
        <f>T20</f>
        <v>Langan Baseball</v>
      </c>
      <c r="M39" s="54"/>
      <c r="N39" s="76"/>
      <c r="O39" s="16"/>
      <c r="P39" s="39"/>
      <c r="Q39" s="54"/>
      <c r="R39" s="76"/>
      <c r="S39" s="9"/>
      <c r="T39" s="68"/>
      <c r="U39" s="68"/>
      <c r="V39" s="68"/>
      <c r="W39" s="68"/>
      <c r="X39" s="68"/>
      <c r="Y39" s="28"/>
      <c r="Z39" s="28"/>
      <c r="AN39" s="120"/>
      <c r="AO39" s="121" t="s">
        <v>54</v>
      </c>
      <c r="AZ39" s="393"/>
      <c r="BA39" s="320" t="s">
        <v>244</v>
      </c>
      <c r="BB39" s="320"/>
      <c r="BC39" s="320"/>
      <c r="BD39" s="399"/>
      <c r="BE39" s="393"/>
      <c r="BF39" s="320" t="s">
        <v>244</v>
      </c>
      <c r="BG39" s="320"/>
      <c r="BH39" s="320"/>
      <c r="BI39" s="17"/>
    </row>
    <row r="40" spans="2:61" ht="15" thickBot="1" x14ac:dyDescent="0.35">
      <c r="B40" s="16"/>
      <c r="AN40" s="109" t="s">
        <v>165</v>
      </c>
      <c r="AO40" s="110" t="s">
        <v>272</v>
      </c>
      <c r="AZ40" s="393"/>
      <c r="BA40" s="320" t="s">
        <v>245</v>
      </c>
      <c r="BB40" s="320"/>
      <c r="BC40" s="320"/>
      <c r="BD40" s="399"/>
      <c r="BE40" s="393"/>
      <c r="BF40" s="320" t="s">
        <v>245</v>
      </c>
      <c r="BG40" s="320"/>
      <c r="BH40" s="320"/>
      <c r="BI40" s="17"/>
    </row>
    <row r="41" spans="2:61" ht="15" thickBot="1" x14ac:dyDescent="0.35">
      <c r="B41" s="169" t="s">
        <v>166</v>
      </c>
      <c r="D41" s="130" t="str">
        <f>D24</f>
        <v>Shrewsbury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Little Silver</v>
      </c>
      <c r="M41" s="89"/>
      <c r="N41" s="642" t="s">
        <v>136</v>
      </c>
      <c r="O41" s="585"/>
      <c r="P41" s="585"/>
      <c r="Q41" s="175"/>
      <c r="R41" s="157"/>
      <c r="T41" s="465" t="str">
        <f>L24</f>
        <v>Red Bank Regional</v>
      </c>
      <c r="U41" s="642" t="s">
        <v>136</v>
      </c>
      <c r="V41" s="585"/>
      <c r="W41" s="585"/>
      <c r="X41" s="586"/>
      <c r="Y41" s="157"/>
      <c r="Z41" s="9"/>
      <c r="AN41" s="120"/>
      <c r="AO41" s="121" t="s">
        <v>273</v>
      </c>
      <c r="AZ41" s="393"/>
      <c r="BA41" s="339">
        <f>$BA$15</f>
        <v>41419</v>
      </c>
      <c r="BB41" s="320"/>
      <c r="BC41" s="320"/>
      <c r="BD41" s="399"/>
      <c r="BE41" s="393"/>
      <c r="BF41" s="339">
        <f>$BA$15</f>
        <v>41419</v>
      </c>
      <c r="BG41" s="320"/>
      <c r="BH41" s="320"/>
      <c r="BI41" s="17"/>
    </row>
    <row r="42" spans="2:61" ht="15" thickBot="1" x14ac:dyDescent="0.35">
      <c r="B42" s="256">
        <v>41421</v>
      </c>
      <c r="C42" s="16"/>
      <c r="D42" s="132" t="str">
        <f>D25</f>
        <v>School</v>
      </c>
      <c r="E42" s="452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Sickles</v>
      </c>
      <c r="M42" s="92"/>
      <c r="N42" s="643"/>
      <c r="O42" s="640"/>
      <c r="P42" s="640"/>
      <c r="Q42" s="462"/>
      <c r="R42" s="159" t="s">
        <v>135</v>
      </c>
      <c r="T42" s="466" t="str">
        <f>L25</f>
        <v>JV Field</v>
      </c>
      <c r="U42" s="643"/>
      <c r="V42" s="640"/>
      <c r="W42" s="640"/>
      <c r="X42" s="641"/>
      <c r="Y42" s="159" t="s">
        <v>135</v>
      </c>
      <c r="Z42" s="9"/>
      <c r="AZ42" s="393"/>
      <c r="BA42" s="339" t="str">
        <f>BA29</f>
        <v>Shrewsbury</v>
      </c>
      <c r="BB42" s="340" t="str">
        <f>BB29</f>
        <v>School</v>
      </c>
      <c r="BC42" s="320" t="s">
        <v>135</v>
      </c>
      <c r="BD42" s="399"/>
      <c r="BE42" s="393"/>
      <c r="BF42" s="339" t="str">
        <f>BF16</f>
        <v>Little Silver</v>
      </c>
      <c r="BG42" s="340" t="str">
        <f>BG16</f>
        <v>Sickles</v>
      </c>
      <c r="BH42" s="320"/>
      <c r="BI42" s="17"/>
    </row>
    <row r="43" spans="2:61" ht="15" thickBot="1" x14ac:dyDescent="0.35">
      <c r="B43" s="30">
        <v>0.375</v>
      </c>
      <c r="D43" s="51" t="s">
        <v>302</v>
      </c>
      <c r="E43" s="133"/>
      <c r="F43" s="595">
        <f>U36</f>
        <v>0</v>
      </c>
      <c r="G43" s="596"/>
      <c r="H43" s="597"/>
      <c r="I43" s="457"/>
      <c r="J43" s="51"/>
      <c r="K43" s="9"/>
      <c r="L43" s="460" t="s">
        <v>303</v>
      </c>
      <c r="M43" s="161"/>
      <c r="N43" s="644">
        <f>U35</f>
        <v>0</v>
      </c>
      <c r="O43" s="645"/>
      <c r="P43" s="645"/>
      <c r="Q43" s="463"/>
      <c r="R43" s="179"/>
      <c r="T43" s="179" t="s">
        <v>91</v>
      </c>
      <c r="U43" s="677">
        <f>U34</f>
        <v>0</v>
      </c>
      <c r="V43" s="678"/>
      <c r="W43" s="678"/>
      <c r="X43" s="679"/>
      <c r="Y43" s="457"/>
      <c r="Z43" s="455"/>
      <c r="AZ43" s="393"/>
      <c r="BA43" s="341">
        <f>B15</f>
        <v>4.1666666666666664E-2</v>
      </c>
      <c r="BB43" s="320"/>
      <c r="BC43" s="4"/>
      <c r="BD43" s="17"/>
      <c r="BE43" s="393"/>
      <c r="BF43" s="341">
        <f>$BA$43</f>
        <v>4.1666666666666664E-2</v>
      </c>
      <c r="BG43" s="320"/>
      <c r="BH43" s="320" t="s">
        <v>135</v>
      </c>
      <c r="BI43" s="17"/>
    </row>
    <row r="44" spans="2:61" ht="15" thickBot="1" x14ac:dyDescent="0.35">
      <c r="B44" s="31"/>
      <c r="D44" s="52" t="s">
        <v>151</v>
      </c>
      <c r="E44" s="135"/>
      <c r="F44" s="598">
        <f>U29</f>
        <v>0</v>
      </c>
      <c r="G44" s="599"/>
      <c r="H44" s="600"/>
      <c r="I44" s="162"/>
      <c r="J44" s="52"/>
      <c r="K44" s="9"/>
      <c r="L44" s="461" t="s">
        <v>183</v>
      </c>
      <c r="M44" s="163"/>
      <c r="N44" s="644">
        <f>U30</f>
        <v>0</v>
      </c>
      <c r="O44" s="645"/>
      <c r="P44" s="645"/>
      <c r="Q44" s="177"/>
      <c r="R44" s="276"/>
      <c r="T44" s="467" t="s">
        <v>168</v>
      </c>
      <c r="U44" s="677">
        <f>U31</f>
        <v>0</v>
      </c>
      <c r="V44" s="678"/>
      <c r="W44" s="678"/>
      <c r="X44" s="679"/>
      <c r="Y44" s="456"/>
      <c r="Z44" s="455"/>
      <c r="AZ44" s="393"/>
      <c r="BA44" s="333">
        <f>D15</f>
        <v>6</v>
      </c>
      <c r="BB44" s="4"/>
      <c r="BC44" s="319"/>
      <c r="BD44" s="399"/>
      <c r="BE44" s="393"/>
      <c r="BF44" s="333">
        <f>H15</f>
        <v>1</v>
      </c>
      <c r="BG44" s="4"/>
      <c r="BH44" s="319"/>
      <c r="BI44" s="17"/>
    </row>
    <row r="45" spans="2:61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S45" s="80"/>
      <c r="T45" s="139"/>
      <c r="U45" s="139"/>
      <c r="V45" s="139"/>
      <c r="W45" s="139"/>
      <c r="X45" s="139"/>
      <c r="Y45" s="139"/>
      <c r="Z45" s="455"/>
      <c r="AZ45" s="393"/>
      <c r="BA45" s="333">
        <f>D16</f>
        <v>9</v>
      </c>
      <c r="BB45" s="4"/>
      <c r="BC45" s="321"/>
      <c r="BD45" s="399"/>
      <c r="BE45" s="393"/>
      <c r="BF45" s="333">
        <f>H16</f>
        <v>3</v>
      </c>
      <c r="BG45" s="4"/>
      <c r="BH45" s="321"/>
      <c r="BI45" s="17"/>
    </row>
    <row r="46" spans="2:61" x14ac:dyDescent="0.3">
      <c r="K46" s="9"/>
      <c r="O46" s="9"/>
      <c r="S46" s="30" t="s">
        <v>300</v>
      </c>
      <c r="T46" s="43" t="str">
        <f>P24</f>
        <v>Oceanport</v>
      </c>
      <c r="U46" s="642" t="s">
        <v>136</v>
      </c>
      <c r="V46" s="585"/>
      <c r="W46" s="585"/>
      <c r="X46" s="586"/>
      <c r="Y46" s="157"/>
      <c r="Z46" s="455"/>
      <c r="AZ46" s="393"/>
      <c r="BA46" s="320" t="s">
        <v>246</v>
      </c>
      <c r="BB46" s="319"/>
      <c r="BC46" s="319"/>
      <c r="BD46" s="399"/>
      <c r="BE46" s="393"/>
      <c r="BF46" s="320" t="s">
        <v>246</v>
      </c>
      <c r="BG46" s="319"/>
      <c r="BH46" s="319"/>
      <c r="BI46" s="17"/>
    </row>
    <row r="47" spans="2:61" ht="15" thickBot="1" x14ac:dyDescent="0.35">
      <c r="K47" s="9"/>
      <c r="O47" s="9"/>
      <c r="S47" s="31"/>
      <c r="T47" s="50" t="str">
        <f>P25</f>
        <v>Blackberry</v>
      </c>
      <c r="U47" s="643"/>
      <c r="V47" s="640"/>
      <c r="W47" s="640"/>
      <c r="X47" s="641"/>
      <c r="Y47" s="159" t="s">
        <v>135</v>
      </c>
      <c r="Z47" s="455"/>
      <c r="AZ47" s="393"/>
      <c r="BA47" s="320"/>
      <c r="BB47" s="320"/>
      <c r="BC47" s="320"/>
      <c r="BD47" s="399"/>
      <c r="BE47" s="393"/>
      <c r="BF47" s="320"/>
      <c r="BG47" s="320"/>
      <c r="BH47" s="320"/>
      <c r="BI47" s="17"/>
    </row>
    <row r="48" spans="2:61" ht="15" thickBot="1" x14ac:dyDescent="0.35">
      <c r="K48" s="9"/>
      <c r="O48" s="9"/>
      <c r="S48" s="30">
        <v>0.375</v>
      </c>
      <c r="T48" s="457" t="s">
        <v>92</v>
      </c>
      <c r="U48" s="677">
        <f>U33</f>
        <v>0</v>
      </c>
      <c r="V48" s="678"/>
      <c r="W48" s="678"/>
      <c r="X48" s="678"/>
      <c r="Y48" s="468"/>
      <c r="Z48" s="455"/>
      <c r="AZ48" s="393"/>
      <c r="BA48" s="320" t="s">
        <v>247</v>
      </c>
      <c r="BB48" s="319"/>
      <c r="BC48" s="319"/>
      <c r="BD48" s="399"/>
      <c r="BE48" s="393"/>
      <c r="BF48" s="320" t="s">
        <v>247</v>
      </c>
      <c r="BG48" s="319"/>
      <c r="BH48" s="319"/>
      <c r="BI48" s="17"/>
    </row>
    <row r="49" spans="2:61" ht="15" thickBot="1" x14ac:dyDescent="0.35">
      <c r="K49" s="9"/>
      <c r="L49" s="4"/>
      <c r="M49" s="4"/>
      <c r="N49" s="455"/>
      <c r="O49" s="9"/>
      <c r="P49" s="4"/>
      <c r="Q49" s="4"/>
      <c r="R49" s="455"/>
      <c r="S49" s="31"/>
      <c r="T49" s="457" t="s">
        <v>167</v>
      </c>
      <c r="U49" s="677">
        <f>U32</f>
        <v>0</v>
      </c>
      <c r="V49" s="678"/>
      <c r="W49" s="678"/>
      <c r="X49" s="678"/>
      <c r="Y49" s="469"/>
      <c r="AZ49" s="393"/>
      <c r="BA49" s="320" t="s">
        <v>248</v>
      </c>
      <c r="BB49" s="321"/>
      <c r="BC49" s="321"/>
      <c r="BD49" s="399"/>
      <c r="BE49" s="393"/>
      <c r="BF49" s="320" t="s">
        <v>248</v>
      </c>
      <c r="BG49" s="321"/>
      <c r="BH49" s="321"/>
      <c r="BI49" s="17"/>
    </row>
    <row r="50" spans="2:61" ht="15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K50" s="9"/>
      <c r="L50" s="137"/>
      <c r="M50" s="78"/>
      <c r="N50" s="80"/>
      <c r="O50" s="80"/>
      <c r="P50" s="137"/>
      <c r="Q50" s="78"/>
      <c r="R50" s="139"/>
      <c r="S50" s="139"/>
      <c r="T50" s="139"/>
      <c r="U50" s="139"/>
      <c r="V50" s="139"/>
      <c r="W50" s="139"/>
      <c r="X50" s="139"/>
      <c r="Y50" s="139"/>
      <c r="AZ50" s="394"/>
      <c r="BA50" s="16"/>
      <c r="BB50" s="16"/>
      <c r="BC50" s="16"/>
      <c r="BD50" s="397"/>
      <c r="BE50" s="394"/>
      <c r="BF50" s="16"/>
      <c r="BG50" s="16"/>
      <c r="BH50" s="16"/>
      <c r="BI50" s="397"/>
    </row>
    <row r="51" spans="2:61" ht="16.2" thickBot="1" x14ac:dyDescent="0.35">
      <c r="B51" s="169" t="s">
        <v>166</v>
      </c>
      <c r="D51" s="130" t="str">
        <f>D41</f>
        <v>Shrewsbury</v>
      </c>
      <c r="E51" s="7"/>
      <c r="F51" s="585" t="s">
        <v>136</v>
      </c>
      <c r="G51" s="585"/>
      <c r="H51" s="586"/>
      <c r="I51" s="157"/>
      <c r="J51" s="8"/>
      <c r="K51" s="9"/>
      <c r="L51" s="43" t="str">
        <f>L41</f>
        <v>Little Silver</v>
      </c>
      <c r="M51" s="89"/>
      <c r="N51" s="642" t="s">
        <v>136</v>
      </c>
      <c r="O51" s="585"/>
      <c r="P51" s="585"/>
      <c r="Q51" s="175"/>
      <c r="R51" s="157"/>
      <c r="AZ51" s="390"/>
      <c r="BA51" s="391" t="str">
        <f>AO33</f>
        <v>13U</v>
      </c>
      <c r="BB51" s="392"/>
      <c r="BC51" s="392"/>
      <c r="BD51" s="398"/>
      <c r="BE51" s="390"/>
      <c r="BF51" s="391" t="str">
        <f>AO33</f>
        <v>13U</v>
      </c>
      <c r="BG51" s="392"/>
      <c r="BH51" s="392"/>
      <c r="BI51" s="57"/>
    </row>
    <row r="52" spans="2:61" ht="15" thickBot="1" x14ac:dyDescent="0.35">
      <c r="B52" s="256">
        <v>41421</v>
      </c>
      <c r="C52" s="16"/>
      <c r="D52" s="132" t="str">
        <f>D42</f>
        <v>School</v>
      </c>
      <c r="E52" s="452"/>
      <c r="F52" s="587"/>
      <c r="G52" s="587"/>
      <c r="H52" s="588"/>
      <c r="I52" s="158" t="s">
        <v>135</v>
      </c>
      <c r="J52" s="13" t="s">
        <v>135</v>
      </c>
      <c r="K52" s="9"/>
      <c r="L52" s="50" t="str">
        <f>L42</f>
        <v>Sickles</v>
      </c>
      <c r="M52" s="92"/>
      <c r="N52" s="643"/>
      <c r="O52" s="640"/>
      <c r="P52" s="640"/>
      <c r="Q52" s="462"/>
      <c r="R52" s="159" t="s">
        <v>135</v>
      </c>
      <c r="T52" s="113"/>
      <c r="U52" s="114"/>
      <c r="V52" s="114"/>
      <c r="W52" s="114"/>
      <c r="X52" s="114"/>
      <c r="Y52" s="114"/>
      <c r="Z52" s="115"/>
      <c r="AZ52" s="393"/>
      <c r="BA52" s="320" t="s">
        <v>244</v>
      </c>
      <c r="BB52" s="320"/>
      <c r="BC52" s="320"/>
      <c r="BD52" s="399"/>
      <c r="BE52" s="393"/>
      <c r="BF52" s="320" t="s">
        <v>244</v>
      </c>
      <c r="BG52" s="320"/>
      <c r="BH52" s="320"/>
      <c r="BI52" s="17"/>
    </row>
    <row r="53" spans="2:61" ht="16.2" thickBot="1" x14ac:dyDescent="0.35">
      <c r="B53" s="30">
        <v>0.47916666666666669</v>
      </c>
      <c r="D53" s="51" t="s">
        <v>304</v>
      </c>
      <c r="E53" s="133"/>
      <c r="F53" s="595" t="str">
        <f>IF(Y49&lt;&gt;"",(IF(Y49&gt;Y48,U49,U48)),"")</f>
        <v/>
      </c>
      <c r="G53" s="596"/>
      <c r="H53" s="597"/>
      <c r="I53" s="457"/>
      <c r="J53" s="51"/>
      <c r="K53" s="9"/>
      <c r="L53" s="460" t="s">
        <v>306</v>
      </c>
      <c r="M53" s="161"/>
      <c r="N53" s="595" t="str">
        <f>IF(Y44&lt;&gt;"",(IF(Y44&gt;Y43,U44,U43)),"")</f>
        <v/>
      </c>
      <c r="O53" s="596"/>
      <c r="P53" s="597"/>
      <c r="Q53" s="463"/>
      <c r="R53" s="457"/>
      <c r="T53" s="592" t="str">
        <f>AO33</f>
        <v>13U</v>
      </c>
      <c r="U53" s="593"/>
      <c r="V53" s="593"/>
      <c r="W53" s="593"/>
      <c r="X53" s="593"/>
      <c r="Y53" s="593"/>
      <c r="Z53" s="594"/>
      <c r="AZ53" s="393"/>
      <c r="BA53" s="320" t="s">
        <v>245</v>
      </c>
      <c r="BB53" s="320"/>
      <c r="BC53" s="320"/>
      <c r="BD53" s="399"/>
      <c r="BE53" s="393"/>
      <c r="BF53" s="320" t="s">
        <v>245</v>
      </c>
      <c r="BG53" s="320"/>
      <c r="BH53" s="320"/>
      <c r="BI53" s="17"/>
    </row>
    <row r="54" spans="2:61" ht="16.2" thickBot="1" x14ac:dyDescent="0.35">
      <c r="B54" s="31"/>
      <c r="D54" s="52" t="s">
        <v>305</v>
      </c>
      <c r="E54" s="135"/>
      <c r="F54" s="595" t="str">
        <f>IF(J44&lt;&gt;"",(IF(J44&gt;J43,F44,F43)),"")</f>
        <v/>
      </c>
      <c r="G54" s="596"/>
      <c r="H54" s="597"/>
      <c r="I54" s="162"/>
      <c r="J54" s="52"/>
      <c r="K54" s="9"/>
      <c r="L54" s="461" t="s">
        <v>307</v>
      </c>
      <c r="M54" s="163"/>
      <c r="N54" s="595" t="str">
        <f>IF(R44&lt;&gt;"",(IF(R44&gt;R43,N44,N43)),"")</f>
        <v/>
      </c>
      <c r="O54" s="596"/>
      <c r="P54" s="597"/>
      <c r="Q54" s="177"/>
      <c r="R54" s="456"/>
      <c r="T54" s="592" t="s">
        <v>148</v>
      </c>
      <c r="U54" s="593"/>
      <c r="V54" s="593"/>
      <c r="W54" s="593"/>
      <c r="X54" s="593"/>
      <c r="Y54" s="593"/>
      <c r="Z54" s="594"/>
      <c r="AZ54" s="393"/>
      <c r="BA54" s="339">
        <f>$BA$15</f>
        <v>41419</v>
      </c>
      <c r="BB54" s="320"/>
      <c r="BC54" s="320"/>
      <c r="BD54" s="399"/>
      <c r="BE54" s="393"/>
      <c r="BF54" s="339">
        <f>$BA$15</f>
        <v>41419</v>
      </c>
      <c r="BG54" s="320"/>
      <c r="BH54" s="320"/>
      <c r="BI54" s="17"/>
    </row>
    <row r="55" spans="2:61" ht="15" thickBot="1" x14ac:dyDescent="0.35">
      <c r="B55" s="137"/>
      <c r="C55" s="78"/>
      <c r="D55" s="80"/>
      <c r="E55" s="138"/>
      <c r="F55" s="139"/>
      <c r="G55" s="139"/>
      <c r="H55" s="139"/>
      <c r="I55" s="138"/>
      <c r="J55" s="80"/>
      <c r="K55" s="9"/>
      <c r="L55" s="137"/>
      <c r="M55" s="78"/>
      <c r="N55" s="80"/>
      <c r="O55" s="80"/>
      <c r="P55" s="137"/>
      <c r="Q55" s="78"/>
      <c r="R55" s="139"/>
      <c r="T55" s="118"/>
      <c r="U55" s="86"/>
      <c r="V55" s="86"/>
      <c r="W55" s="86"/>
      <c r="X55" s="86"/>
      <c r="Y55" s="86"/>
      <c r="Z55" s="119"/>
      <c r="AZ55" s="393"/>
      <c r="BA55" s="339" t="str">
        <f>BA42</f>
        <v>Shrewsbury</v>
      </c>
      <c r="BB55" s="339" t="str">
        <f>BB42</f>
        <v>School</v>
      </c>
      <c r="BC55" s="320"/>
      <c r="BD55" s="399"/>
      <c r="BE55" s="393"/>
      <c r="BF55" s="339" t="str">
        <f>BF16</f>
        <v>Little Silver</v>
      </c>
      <c r="BG55" s="340" t="str">
        <f>BG16</f>
        <v>Sickles</v>
      </c>
      <c r="BH55" s="320"/>
      <c r="BI55" s="17"/>
    </row>
    <row r="56" spans="2:61" ht="15" thickBot="1" x14ac:dyDescent="0.35">
      <c r="B56" s="30">
        <v>8.3333333333333329E-2</v>
      </c>
      <c r="D56" s="460" t="s">
        <v>169</v>
      </c>
      <c r="E56" s="140"/>
      <c r="F56" s="595" t="str">
        <f>IF(R54&lt;&gt;"",(IF(R54&gt;R53,N54,N53)),"")</f>
        <v/>
      </c>
      <c r="G56" s="596"/>
      <c r="H56" s="597"/>
      <c r="I56" s="164"/>
      <c r="J56" s="51"/>
      <c r="T56" s="589" t="str">
        <f>IF(J57&lt;&gt;"",(IF(J57&gt;J56,F57,F56)),"")</f>
        <v/>
      </c>
      <c r="U56" s="590"/>
      <c r="V56" s="590"/>
      <c r="W56" s="590"/>
      <c r="X56" s="590"/>
      <c r="Y56" s="590"/>
      <c r="Z56" s="591"/>
      <c r="AZ56" s="393"/>
      <c r="BA56" s="341">
        <f>B35</f>
        <v>0.13541666666666666</v>
      </c>
      <c r="BB56" s="320"/>
      <c r="BC56" s="320" t="s">
        <v>135</v>
      </c>
      <c r="BD56" s="399"/>
      <c r="BE56" s="393"/>
      <c r="BF56" s="341">
        <f>$BA$56</f>
        <v>0.13541666666666666</v>
      </c>
      <c r="BG56" s="320"/>
      <c r="BH56" s="320" t="s">
        <v>135</v>
      </c>
      <c r="BI56" s="17"/>
    </row>
    <row r="57" spans="2:61" ht="15" thickBot="1" x14ac:dyDescent="0.35">
      <c r="B57" s="31"/>
      <c r="D57" s="461" t="s">
        <v>170</v>
      </c>
      <c r="E57" s="142"/>
      <c r="F57" s="595" t="str">
        <f>IF(J54&lt;&gt;"",(IF(J54&gt;J53,F54,F53)),"")</f>
        <v/>
      </c>
      <c r="G57" s="596"/>
      <c r="H57" s="597"/>
      <c r="I57" s="165"/>
      <c r="J57" s="52"/>
      <c r="T57" s="589"/>
      <c r="U57" s="590"/>
      <c r="V57" s="590"/>
      <c r="W57" s="590"/>
      <c r="X57" s="590"/>
      <c r="Y57" s="590"/>
      <c r="Z57" s="591"/>
      <c r="AZ57" s="393"/>
      <c r="BA57" s="333">
        <f>D18</f>
        <v>4</v>
      </c>
      <c r="BB57" s="4"/>
      <c r="BC57" s="319"/>
      <c r="BD57" s="399"/>
      <c r="BE57" s="393"/>
      <c r="BF57" s="333">
        <f>H18</f>
        <v>5</v>
      </c>
      <c r="BG57" s="4"/>
      <c r="BH57" s="319"/>
      <c r="BI57" s="17"/>
    </row>
    <row r="58" spans="2:61" ht="15" thickBot="1" x14ac:dyDescent="0.35">
      <c r="B58" s="137"/>
      <c r="C58" s="78"/>
      <c r="D58" s="80"/>
      <c r="E58" s="138"/>
      <c r="F58" s="139"/>
      <c r="G58" s="139"/>
      <c r="H58" s="139"/>
      <c r="I58" s="138"/>
      <c r="J58" s="80"/>
      <c r="T58" s="122"/>
      <c r="U58" s="123"/>
      <c r="V58" s="123"/>
      <c r="W58" s="123"/>
      <c r="X58" s="123"/>
      <c r="Y58" s="123"/>
      <c r="Z58" s="124"/>
      <c r="AZ58" s="393"/>
      <c r="BA58" s="333">
        <f>D19</f>
        <v>1</v>
      </c>
      <c r="BB58" s="4"/>
      <c r="BC58" s="321"/>
      <c r="BD58" s="399"/>
      <c r="BE58" s="393"/>
      <c r="BF58" s="333">
        <f>H19</f>
        <v>7</v>
      </c>
      <c r="BG58" s="4"/>
      <c r="BH58" s="321"/>
      <c r="BI58" s="17"/>
    </row>
    <row r="59" spans="2:61" x14ac:dyDescent="0.3">
      <c r="AZ59" s="393"/>
      <c r="BA59" s="320" t="s">
        <v>246</v>
      </c>
      <c r="BB59" s="319"/>
      <c r="BC59" s="319"/>
      <c r="BD59" s="399"/>
      <c r="BE59" s="393"/>
      <c r="BF59" s="320" t="s">
        <v>246</v>
      </c>
      <c r="BG59" s="319"/>
      <c r="BH59" s="319"/>
      <c r="BI59" s="17"/>
    </row>
    <row r="60" spans="2:61" x14ac:dyDescent="0.3">
      <c r="AZ60" s="393"/>
      <c r="BA60" s="320"/>
      <c r="BB60" s="320"/>
      <c r="BC60" s="320"/>
      <c r="BD60" s="399"/>
      <c r="BE60" s="393"/>
      <c r="BF60" s="320"/>
      <c r="BG60" s="320"/>
      <c r="BH60" s="320"/>
      <c r="BI60" s="17"/>
    </row>
    <row r="61" spans="2:61" x14ac:dyDescent="0.3">
      <c r="L61" s="61"/>
      <c r="P61" s="61"/>
      <c r="AZ61" s="393"/>
      <c r="BA61" s="320" t="s">
        <v>247</v>
      </c>
      <c r="BB61" s="319"/>
      <c r="BC61" s="319"/>
      <c r="BD61" s="399"/>
      <c r="BE61" s="393"/>
      <c r="BF61" s="320" t="s">
        <v>247</v>
      </c>
      <c r="BG61" s="319"/>
      <c r="BH61" s="319"/>
      <c r="BI61" s="17"/>
    </row>
    <row r="62" spans="2:61" x14ac:dyDescent="0.3">
      <c r="AZ62" s="393"/>
      <c r="BA62" s="320" t="s">
        <v>248</v>
      </c>
      <c r="BB62" s="321"/>
      <c r="BC62" s="321"/>
      <c r="BD62" s="399"/>
      <c r="BE62" s="393"/>
      <c r="BF62" s="320" t="s">
        <v>248</v>
      </c>
      <c r="BG62" s="321"/>
      <c r="BH62" s="321"/>
      <c r="BI62" s="17"/>
    </row>
    <row r="63" spans="2:61" ht="15" thickBot="1" x14ac:dyDescent="0.35">
      <c r="AZ63" s="394"/>
      <c r="BA63" s="395"/>
      <c r="BB63" s="395"/>
      <c r="BC63" s="395"/>
      <c r="BD63" s="403"/>
      <c r="BE63" s="394"/>
      <c r="BF63" s="395"/>
      <c r="BG63" s="395"/>
      <c r="BH63" s="395"/>
      <c r="BI63" s="397"/>
    </row>
    <row r="64" spans="2:61" ht="15.6" x14ac:dyDescent="0.3">
      <c r="AZ64" s="390"/>
      <c r="BA64" s="391" t="str">
        <f>AO33</f>
        <v>13U</v>
      </c>
      <c r="BB64" s="392"/>
      <c r="BC64" s="392"/>
      <c r="BD64" s="398"/>
      <c r="BE64" s="390"/>
      <c r="BF64" s="391" t="str">
        <f>AO33</f>
        <v>13U</v>
      </c>
      <c r="BG64" s="392"/>
      <c r="BH64" s="392"/>
      <c r="BI64" s="57"/>
    </row>
    <row r="65" spans="52:61" x14ac:dyDescent="0.3">
      <c r="AZ65" s="393"/>
      <c r="BA65" s="320" t="s">
        <v>244</v>
      </c>
      <c r="BB65" s="320"/>
      <c r="BC65" s="320"/>
      <c r="BD65" s="399"/>
      <c r="BE65" s="393"/>
      <c r="BF65" s="320" t="s">
        <v>244</v>
      </c>
      <c r="BG65" s="320"/>
      <c r="BH65" s="320"/>
      <c r="BI65" s="17"/>
    </row>
    <row r="66" spans="52:61" x14ac:dyDescent="0.3">
      <c r="AZ66" s="393"/>
      <c r="BA66" s="320" t="s">
        <v>245</v>
      </c>
      <c r="BB66" s="320"/>
      <c r="BC66" s="320"/>
      <c r="BD66" s="399"/>
      <c r="BE66" s="393"/>
      <c r="BF66" s="320" t="s">
        <v>245</v>
      </c>
      <c r="BG66" s="320"/>
      <c r="BH66" s="320"/>
      <c r="BI66" s="17"/>
    </row>
    <row r="67" spans="52:61" x14ac:dyDescent="0.3">
      <c r="AZ67" s="393"/>
      <c r="BA67" s="339">
        <f>$BA$15</f>
        <v>41419</v>
      </c>
      <c r="BB67" s="339" t="str">
        <f>BB55</f>
        <v>School</v>
      </c>
      <c r="BC67" s="320"/>
      <c r="BD67" s="399"/>
      <c r="BE67" s="393"/>
      <c r="BF67" s="339">
        <f>$BA$15</f>
        <v>41419</v>
      </c>
      <c r="BG67" s="320"/>
      <c r="BH67" s="320"/>
      <c r="BI67" s="17"/>
    </row>
    <row r="68" spans="52:61" x14ac:dyDescent="0.3">
      <c r="AZ68" s="393"/>
      <c r="BA68" s="339" t="str">
        <f>BA55</f>
        <v>Shrewsbury</v>
      </c>
      <c r="BB68" s="320"/>
      <c r="BC68" s="320"/>
      <c r="BD68" s="399"/>
      <c r="BE68" s="393"/>
      <c r="BF68" s="339" t="str">
        <f>BF16</f>
        <v>Little Silver</v>
      </c>
      <c r="BG68" s="340" t="str">
        <f>BG16</f>
        <v>Sickles</v>
      </c>
      <c r="BH68" s="320"/>
      <c r="BI68" s="17"/>
    </row>
    <row r="69" spans="52:61" x14ac:dyDescent="0.3">
      <c r="AZ69" s="393"/>
      <c r="BA69" s="341">
        <f>B38</f>
        <v>0.22916666666666666</v>
      </c>
      <c r="BB69" s="320"/>
      <c r="BC69" s="320" t="s">
        <v>135</v>
      </c>
      <c r="BD69" s="399"/>
      <c r="BE69" s="393"/>
      <c r="BF69" s="341">
        <f>$BA$69</f>
        <v>0.22916666666666666</v>
      </c>
      <c r="BG69" s="320"/>
      <c r="BH69" s="320" t="s">
        <v>135</v>
      </c>
      <c r="BI69" s="17"/>
    </row>
    <row r="70" spans="52:61" x14ac:dyDescent="0.3">
      <c r="AZ70" s="393"/>
      <c r="BA70" s="333">
        <f>D21</f>
        <v>0</v>
      </c>
      <c r="BB70" s="4"/>
      <c r="BC70" s="319"/>
      <c r="BD70" s="399"/>
      <c r="BE70" s="393"/>
      <c r="BF70" s="333">
        <f>H21</f>
        <v>9</v>
      </c>
      <c r="BG70" s="4"/>
      <c r="BH70" s="319"/>
      <c r="BI70" s="17"/>
    </row>
    <row r="71" spans="52:61" x14ac:dyDescent="0.3">
      <c r="AZ71" s="393"/>
      <c r="BA71" s="333">
        <f>D22</f>
        <v>0</v>
      </c>
      <c r="BB71" s="4"/>
      <c r="BC71" s="321"/>
      <c r="BD71" s="399"/>
      <c r="BE71" s="393"/>
      <c r="BF71" s="333">
        <f>H22</f>
        <v>5</v>
      </c>
      <c r="BG71" s="4"/>
      <c r="BH71" s="321"/>
      <c r="BI71" s="17"/>
    </row>
    <row r="72" spans="52:61" x14ac:dyDescent="0.3">
      <c r="AZ72" s="393"/>
      <c r="BA72" s="320" t="s">
        <v>246</v>
      </c>
      <c r="BB72" s="319"/>
      <c r="BC72" s="319"/>
      <c r="BD72" s="399"/>
      <c r="BE72" s="393"/>
      <c r="BF72" s="320" t="s">
        <v>246</v>
      </c>
      <c r="BG72" s="319"/>
      <c r="BH72" s="319"/>
      <c r="BI72" s="17"/>
    </row>
    <row r="73" spans="52:61" x14ac:dyDescent="0.3">
      <c r="AZ73" s="393"/>
      <c r="BA73" s="320"/>
      <c r="BB73" s="320"/>
      <c r="BC73" s="320"/>
      <c r="BD73" s="399"/>
      <c r="BE73" s="393"/>
      <c r="BF73" s="320"/>
      <c r="BG73" s="320"/>
      <c r="BH73" s="320"/>
      <c r="BI73" s="17"/>
    </row>
    <row r="74" spans="52:61" x14ac:dyDescent="0.3">
      <c r="AZ74" s="393"/>
      <c r="BA74" s="320" t="s">
        <v>247</v>
      </c>
      <c r="BB74" s="319"/>
      <c r="BC74" s="319"/>
      <c r="BD74" s="399"/>
      <c r="BE74" s="393"/>
      <c r="BF74" s="320" t="s">
        <v>247</v>
      </c>
      <c r="BG74" s="319"/>
      <c r="BH74" s="319"/>
      <c r="BI74" s="17"/>
    </row>
    <row r="75" spans="52:61" x14ac:dyDescent="0.3">
      <c r="AZ75" s="393"/>
      <c r="BA75" s="320" t="s">
        <v>248</v>
      </c>
      <c r="BB75" s="321"/>
      <c r="BC75" s="321"/>
      <c r="BD75" s="399"/>
      <c r="BE75" s="393"/>
      <c r="BF75" s="320" t="s">
        <v>248</v>
      </c>
      <c r="BG75" s="321"/>
      <c r="BH75" s="321"/>
      <c r="BI75" s="17"/>
    </row>
    <row r="76" spans="52:61" ht="15" thickBot="1" x14ac:dyDescent="0.35">
      <c r="AZ76" s="394"/>
      <c r="BA76" s="16"/>
      <c r="BB76" s="16"/>
      <c r="BC76" s="16"/>
      <c r="BD76" s="397"/>
      <c r="BE76" s="394"/>
      <c r="BF76" s="16"/>
      <c r="BG76" s="16"/>
      <c r="BH76" s="16"/>
      <c r="BI76" s="397"/>
    </row>
    <row r="77" spans="52:61" ht="15.6" x14ac:dyDescent="0.3">
      <c r="AZ77" s="390"/>
      <c r="BA77" s="391" t="str">
        <f>AO33</f>
        <v>13U</v>
      </c>
      <c r="BB77" s="392"/>
      <c r="BC77" s="392"/>
      <c r="BD77" s="398"/>
      <c r="BE77" s="390"/>
      <c r="BF77" s="391" t="str">
        <f>AO33</f>
        <v>13U</v>
      </c>
      <c r="BG77" s="392"/>
      <c r="BH77" s="392"/>
      <c r="BI77" s="57"/>
    </row>
    <row r="78" spans="52:61" x14ac:dyDescent="0.3">
      <c r="AZ78" s="393"/>
      <c r="BA78" s="320" t="s">
        <v>244</v>
      </c>
      <c r="BB78" s="320"/>
      <c r="BC78" s="320"/>
      <c r="BD78" s="399"/>
      <c r="BE78" s="393"/>
      <c r="BF78" s="320" t="s">
        <v>244</v>
      </c>
      <c r="BG78" s="320"/>
      <c r="BH78" s="320"/>
      <c r="BI78" s="17"/>
    </row>
    <row r="79" spans="52:61" x14ac:dyDescent="0.3">
      <c r="AZ79" s="393"/>
      <c r="BA79" s="320" t="s">
        <v>245</v>
      </c>
      <c r="BB79" s="320"/>
      <c r="BC79" s="320"/>
      <c r="BD79" s="399"/>
      <c r="BE79" s="393"/>
      <c r="BF79" s="320" t="s">
        <v>245</v>
      </c>
      <c r="BG79" s="320"/>
      <c r="BH79" s="320"/>
      <c r="BI79" s="17"/>
    </row>
    <row r="80" spans="52:61" x14ac:dyDescent="0.3">
      <c r="AZ80" s="393"/>
      <c r="BA80" s="339">
        <f>$BA$15</f>
        <v>41419</v>
      </c>
      <c r="BB80" s="320"/>
      <c r="BC80" s="320"/>
      <c r="BD80" s="399"/>
      <c r="BE80" s="393"/>
      <c r="BF80" s="339">
        <f>$BA$15</f>
        <v>41419</v>
      </c>
      <c r="BG80" s="320"/>
      <c r="BH80" s="320"/>
      <c r="BI80" s="17"/>
    </row>
    <row r="81" spans="52:61" x14ac:dyDescent="0.3">
      <c r="AZ81" s="393"/>
      <c r="BA81" s="339" t="str">
        <f>L6</f>
        <v>Red Bank Regional</v>
      </c>
      <c r="BB81" s="340" t="str">
        <f>L7</f>
        <v>JV Field</v>
      </c>
      <c r="BC81" s="320"/>
      <c r="BD81" s="399"/>
      <c r="BE81" s="393"/>
      <c r="BF81" s="339" t="str">
        <f>BA81</f>
        <v>Red Bank Regional</v>
      </c>
      <c r="BG81" s="339" t="str">
        <f>BB81</f>
        <v>JV Field</v>
      </c>
      <c r="BH81" s="320"/>
      <c r="BI81" s="17"/>
    </row>
    <row r="82" spans="52:61" x14ac:dyDescent="0.3">
      <c r="AZ82" s="393"/>
      <c r="BA82" s="341">
        <f>$BA$17</f>
        <v>0.35416666666666669</v>
      </c>
      <c r="BB82" s="320"/>
      <c r="BC82" s="343" t="s">
        <v>135</v>
      </c>
      <c r="BD82" s="404"/>
      <c r="BE82" s="393"/>
      <c r="BF82" s="341">
        <f>$BA$30</f>
        <v>0.44791666666666669</v>
      </c>
      <c r="BG82" s="320"/>
      <c r="BH82" s="320" t="s">
        <v>135</v>
      </c>
      <c r="BI82" s="17"/>
    </row>
    <row r="83" spans="52:61" x14ac:dyDescent="0.3">
      <c r="AZ83" s="393"/>
      <c r="BA83" s="333" t="str">
        <f>L9</f>
        <v>Langan Baseball</v>
      </c>
      <c r="BB83" s="4"/>
      <c r="BC83" s="317"/>
      <c r="BD83" s="404"/>
      <c r="BE83" s="393"/>
      <c r="BF83" s="333" t="str">
        <f>L12</f>
        <v>Colts Neck Stampede</v>
      </c>
      <c r="BG83" s="4"/>
      <c r="BH83" s="319"/>
      <c r="BI83" s="17"/>
    </row>
    <row r="84" spans="52:61" x14ac:dyDescent="0.3">
      <c r="AZ84" s="393"/>
      <c r="BA84" s="333" t="str">
        <f>L10</f>
        <v>Colts Neck Stampede</v>
      </c>
      <c r="BB84" s="4"/>
      <c r="BC84" s="318"/>
      <c r="BD84" s="404"/>
      <c r="BE84" s="393"/>
      <c r="BF84" s="333" t="str">
        <f>L13</f>
        <v>Jersey Strong</v>
      </c>
      <c r="BG84" s="4"/>
      <c r="BH84" s="321"/>
      <c r="BI84" s="17"/>
    </row>
    <row r="85" spans="52:61" x14ac:dyDescent="0.3">
      <c r="AZ85" s="393"/>
      <c r="BA85" s="320" t="s">
        <v>246</v>
      </c>
      <c r="BB85" s="319"/>
      <c r="BC85" s="319"/>
      <c r="BD85" s="399"/>
      <c r="BE85" s="393"/>
      <c r="BF85" s="320" t="s">
        <v>246</v>
      </c>
      <c r="BG85" s="319"/>
      <c r="BH85" s="319"/>
      <c r="BI85" s="17"/>
    </row>
    <row r="86" spans="52:61" x14ac:dyDescent="0.3">
      <c r="AZ86" s="393"/>
      <c r="BA86" s="320"/>
      <c r="BB86" s="320"/>
      <c r="BC86" s="320"/>
      <c r="BD86" s="399"/>
      <c r="BE86" s="393"/>
      <c r="BF86" s="320"/>
      <c r="BG86" s="320"/>
      <c r="BH86" s="320"/>
      <c r="BI86" s="17"/>
    </row>
    <row r="87" spans="52:61" x14ac:dyDescent="0.3">
      <c r="AZ87" s="393"/>
      <c r="BA87" s="320" t="s">
        <v>247</v>
      </c>
      <c r="BB87" s="319"/>
      <c r="BC87" s="319"/>
      <c r="BD87" s="399"/>
      <c r="BE87" s="393"/>
      <c r="BF87" s="320" t="s">
        <v>247</v>
      </c>
      <c r="BG87" s="319"/>
      <c r="BH87" s="319"/>
      <c r="BI87" s="17"/>
    </row>
    <row r="88" spans="52:61" x14ac:dyDescent="0.3">
      <c r="AZ88" s="393"/>
      <c r="BA88" s="320" t="s">
        <v>248</v>
      </c>
      <c r="BB88" s="321"/>
      <c r="BC88" s="322"/>
      <c r="BD88" s="405"/>
      <c r="BE88" s="393"/>
      <c r="BF88" s="320" t="s">
        <v>248</v>
      </c>
      <c r="BG88" s="321"/>
      <c r="BH88" s="321"/>
      <c r="BI88" s="17"/>
    </row>
    <row r="89" spans="52:61" ht="15" thickBot="1" x14ac:dyDescent="0.35">
      <c r="AZ89" s="394"/>
      <c r="BA89" s="395"/>
      <c r="BB89" s="395"/>
      <c r="BC89" s="396"/>
      <c r="BD89" s="406"/>
      <c r="BE89" s="394"/>
      <c r="BF89" s="16"/>
      <c r="BG89" s="16"/>
      <c r="BH89" s="16"/>
      <c r="BI89" s="397"/>
    </row>
    <row r="90" spans="52:61" ht="15.6" x14ac:dyDescent="0.3">
      <c r="AZ90" s="390"/>
      <c r="BA90" s="391" t="str">
        <f>AO33</f>
        <v>13U</v>
      </c>
      <c r="BB90" s="392"/>
      <c r="BC90" s="392"/>
      <c r="BD90" s="398"/>
      <c r="BE90" s="390"/>
      <c r="BF90" s="391" t="str">
        <f>AO33</f>
        <v>13U</v>
      </c>
      <c r="BG90" s="392"/>
      <c r="BH90" s="392"/>
      <c r="BI90" s="57"/>
    </row>
    <row r="91" spans="52:61" x14ac:dyDescent="0.3">
      <c r="AZ91" s="393"/>
      <c r="BA91" s="320" t="s">
        <v>244</v>
      </c>
      <c r="BB91" s="320"/>
      <c r="BC91" s="320"/>
      <c r="BD91" s="399"/>
      <c r="BE91" s="393"/>
      <c r="BF91" s="320" t="s">
        <v>244</v>
      </c>
      <c r="BG91" s="320"/>
      <c r="BH91" s="320"/>
      <c r="BI91" s="17"/>
    </row>
    <row r="92" spans="52:61" x14ac:dyDescent="0.3">
      <c r="AZ92" s="393"/>
      <c r="BA92" s="320" t="s">
        <v>245</v>
      </c>
      <c r="BB92" s="320"/>
      <c r="BC92" s="320"/>
      <c r="BD92" s="399"/>
      <c r="BE92" s="393"/>
      <c r="BF92" s="320" t="s">
        <v>245</v>
      </c>
      <c r="BG92" s="320"/>
      <c r="BH92" s="320"/>
      <c r="BI92" s="17"/>
    </row>
    <row r="93" spans="52:61" x14ac:dyDescent="0.3">
      <c r="AZ93" s="393"/>
      <c r="BA93" s="339">
        <f>$BA$80</f>
        <v>41419</v>
      </c>
      <c r="BB93" s="320"/>
      <c r="BC93" s="320"/>
      <c r="BD93" s="399"/>
      <c r="BE93" s="393"/>
      <c r="BF93" s="339">
        <f>$BA$80</f>
        <v>41419</v>
      </c>
      <c r="BG93" s="320"/>
      <c r="BH93" s="320"/>
      <c r="BI93" s="17"/>
    </row>
    <row r="94" spans="52:61" x14ac:dyDescent="0.3">
      <c r="AZ94" s="393"/>
      <c r="BA94" s="339" t="str">
        <f>BA81</f>
        <v>Red Bank Regional</v>
      </c>
      <c r="BB94" s="339" t="str">
        <f>BB81</f>
        <v>JV Field</v>
      </c>
      <c r="BC94" s="320"/>
      <c r="BD94" s="399"/>
      <c r="BE94" s="393"/>
      <c r="BF94" s="339" t="str">
        <f>BA81</f>
        <v>Red Bank Regional</v>
      </c>
      <c r="BG94" s="339" t="str">
        <f>BB81</f>
        <v>JV Field</v>
      </c>
      <c r="BH94" s="320"/>
      <c r="BI94" s="17"/>
    </row>
    <row r="95" spans="52:61" x14ac:dyDescent="0.3">
      <c r="AZ95" s="393"/>
      <c r="BA95" s="341">
        <f>$BA$43</f>
        <v>4.1666666666666664E-2</v>
      </c>
      <c r="BB95" s="320"/>
      <c r="BC95" s="320" t="s">
        <v>135</v>
      </c>
      <c r="BD95" s="399"/>
      <c r="BE95" s="393"/>
      <c r="BF95" s="341">
        <f>$BA$56</f>
        <v>0.13541666666666666</v>
      </c>
      <c r="BG95" s="4"/>
      <c r="BH95" s="320" t="s">
        <v>135</v>
      </c>
      <c r="BI95" s="17"/>
    </row>
    <row r="96" spans="52:61" x14ac:dyDescent="0.3">
      <c r="AZ96" s="393"/>
      <c r="BA96" s="333" t="str">
        <f>L15</f>
        <v>Lincroft Panthers Blue</v>
      </c>
      <c r="BB96" s="4"/>
      <c r="BC96" s="319"/>
      <c r="BD96" s="399"/>
      <c r="BE96" s="393"/>
      <c r="BF96" s="333" t="str">
        <f>L18</f>
        <v>Lincroft Knight</v>
      </c>
      <c r="BG96" s="4"/>
      <c r="BH96" s="141"/>
      <c r="BI96" s="17"/>
    </row>
    <row r="97" spans="52:61" x14ac:dyDescent="0.3">
      <c r="AZ97" s="393"/>
      <c r="BA97" s="333" t="str">
        <f>L16</f>
        <v>Langan Baseball</v>
      </c>
      <c r="BB97" s="4"/>
      <c r="BC97" s="321"/>
      <c r="BD97" s="399"/>
      <c r="BE97" s="393"/>
      <c r="BF97" s="333" t="str">
        <f>L19</f>
        <v>Frozen Ropes</v>
      </c>
      <c r="BG97" s="4"/>
      <c r="BH97" s="329"/>
      <c r="BI97" s="17"/>
    </row>
    <row r="98" spans="52:61" x14ac:dyDescent="0.3">
      <c r="AZ98" s="393"/>
      <c r="BA98" s="320" t="s">
        <v>246</v>
      </c>
      <c r="BB98" s="319"/>
      <c r="BC98" s="319"/>
      <c r="BD98" s="399"/>
      <c r="BE98" s="393"/>
      <c r="BF98" s="320" t="s">
        <v>246</v>
      </c>
      <c r="BG98" s="319"/>
      <c r="BH98" s="319"/>
      <c r="BI98" s="17"/>
    </row>
    <row r="99" spans="52:61" x14ac:dyDescent="0.3">
      <c r="AZ99" s="393"/>
      <c r="BA99" s="320"/>
      <c r="BB99" s="320"/>
      <c r="BC99" s="320"/>
      <c r="BD99" s="399"/>
      <c r="BE99" s="393"/>
      <c r="BF99" s="320"/>
      <c r="BG99" s="320"/>
      <c r="BH99" s="320"/>
      <c r="BI99" s="17"/>
    </row>
    <row r="100" spans="52:61" x14ac:dyDescent="0.3">
      <c r="AZ100" s="393"/>
      <c r="BA100" s="320" t="s">
        <v>247</v>
      </c>
      <c r="BB100" s="319"/>
      <c r="BC100" s="319"/>
      <c r="BD100" s="399"/>
      <c r="BE100" s="393"/>
      <c r="BF100" s="320" t="s">
        <v>247</v>
      </c>
      <c r="BG100" s="319"/>
      <c r="BH100" s="319"/>
      <c r="BI100" s="17"/>
    </row>
    <row r="101" spans="52:61" x14ac:dyDescent="0.3">
      <c r="AZ101" s="393"/>
      <c r="BA101" s="320" t="s">
        <v>248</v>
      </c>
      <c r="BB101" s="321"/>
      <c r="BC101" s="321"/>
      <c r="BD101" s="399"/>
      <c r="BE101" s="393"/>
      <c r="BF101" s="320" t="s">
        <v>248</v>
      </c>
      <c r="BG101" s="321"/>
      <c r="BH101" s="321"/>
      <c r="BI101" s="17"/>
    </row>
    <row r="102" spans="52:61" ht="15" thickBot="1" x14ac:dyDescent="0.35">
      <c r="AZ102" s="394"/>
      <c r="BA102" s="395"/>
      <c r="BB102" s="395"/>
      <c r="BC102" s="395"/>
      <c r="BD102" s="403"/>
      <c r="BE102" s="394"/>
      <c r="BF102" s="395"/>
      <c r="BG102" s="395"/>
      <c r="BH102" s="395"/>
      <c r="BI102" s="397"/>
    </row>
    <row r="103" spans="52:61" ht="15.6" x14ac:dyDescent="0.3">
      <c r="AZ103" s="390"/>
      <c r="BA103" s="391" t="str">
        <f>AO33</f>
        <v>13U</v>
      </c>
      <c r="BB103" s="392"/>
      <c r="BC103" s="392"/>
      <c r="BD103" s="398"/>
      <c r="BE103" s="390"/>
      <c r="BF103" s="391" t="str">
        <f>AO33</f>
        <v>13U</v>
      </c>
      <c r="BG103" s="392"/>
      <c r="BH103" s="392"/>
      <c r="BI103" s="57"/>
    </row>
    <row r="104" spans="52:61" x14ac:dyDescent="0.3">
      <c r="AZ104" s="393"/>
      <c r="BA104" s="320" t="s">
        <v>244</v>
      </c>
      <c r="BB104" s="320"/>
      <c r="BC104" s="320"/>
      <c r="BD104" s="399"/>
      <c r="BE104" s="393"/>
      <c r="BF104" s="320" t="s">
        <v>244</v>
      </c>
      <c r="BG104" s="320"/>
      <c r="BH104" s="320"/>
      <c r="BI104" s="17"/>
    </row>
    <row r="105" spans="52:61" x14ac:dyDescent="0.3">
      <c r="AZ105" s="393"/>
      <c r="BA105" s="320" t="s">
        <v>245</v>
      </c>
      <c r="BB105" s="320"/>
      <c r="BC105" s="320"/>
      <c r="BD105" s="399"/>
      <c r="BE105" s="393"/>
      <c r="BF105" s="320" t="s">
        <v>245</v>
      </c>
      <c r="BG105" s="320"/>
      <c r="BH105" s="320"/>
      <c r="BI105" s="17"/>
    </row>
    <row r="106" spans="52:61" x14ac:dyDescent="0.3">
      <c r="AZ106" s="393"/>
      <c r="BA106" s="339">
        <f>$BA$80</f>
        <v>41419</v>
      </c>
      <c r="BB106" s="320"/>
      <c r="BC106" s="320"/>
      <c r="BD106" s="399"/>
      <c r="BE106" s="393"/>
      <c r="BF106" s="339">
        <f>B25</f>
        <v>41420</v>
      </c>
      <c r="BG106" s="320"/>
      <c r="BH106" s="320"/>
      <c r="BI106" s="17"/>
    </row>
    <row r="107" spans="52:61" x14ac:dyDescent="0.3">
      <c r="AZ107" s="393"/>
      <c r="BA107" s="339" t="str">
        <f>BA81</f>
        <v>Red Bank Regional</v>
      </c>
      <c r="BB107" s="412" t="str">
        <f>BB81</f>
        <v>JV Field</v>
      </c>
      <c r="BC107" s="320"/>
      <c r="BD107" s="399"/>
      <c r="BE107" s="393"/>
      <c r="BF107" s="339" t="str">
        <f>D24</f>
        <v>Shrewsbury</v>
      </c>
      <c r="BG107" s="340" t="str">
        <f>D25</f>
        <v>School</v>
      </c>
      <c r="BH107" s="320"/>
      <c r="BI107" s="17"/>
    </row>
    <row r="108" spans="52:61" x14ac:dyDescent="0.3">
      <c r="AZ108" s="393"/>
      <c r="BA108" s="341">
        <f>$BA$69</f>
        <v>0.22916666666666666</v>
      </c>
      <c r="BB108" s="320"/>
      <c r="BC108" s="320" t="s">
        <v>135</v>
      </c>
      <c r="BD108" s="399"/>
      <c r="BE108" s="393"/>
      <c r="BF108" s="341">
        <f>B26</f>
        <v>0.35416666666666669</v>
      </c>
      <c r="BG108" s="320"/>
      <c r="BH108" s="320" t="s">
        <v>135</v>
      </c>
      <c r="BI108" s="17"/>
    </row>
    <row r="109" spans="52:61" x14ac:dyDescent="0.3">
      <c r="AZ109" s="393"/>
      <c r="BA109" s="333" t="str">
        <f>L21</f>
        <v>Monmouth County Colts</v>
      </c>
      <c r="BB109" s="4"/>
      <c r="BC109" s="319"/>
      <c r="BD109" s="399"/>
      <c r="BE109" s="393"/>
      <c r="BF109" s="333">
        <f>D26</f>
        <v>5</v>
      </c>
      <c r="BG109" s="4"/>
      <c r="BH109" s="319"/>
      <c r="BI109" s="17"/>
    </row>
    <row r="110" spans="52:61" x14ac:dyDescent="0.3">
      <c r="AZ110" s="393"/>
      <c r="BA110" s="333" t="str">
        <f>L22</f>
        <v>Lincroft Knight</v>
      </c>
      <c r="BB110" s="4"/>
      <c r="BC110" s="321"/>
      <c r="BD110" s="399"/>
      <c r="BE110" s="393"/>
      <c r="BF110" s="333">
        <f>D27</f>
        <v>6</v>
      </c>
      <c r="BG110" s="4"/>
      <c r="BH110" s="321"/>
      <c r="BI110" s="17"/>
    </row>
    <row r="111" spans="52:61" x14ac:dyDescent="0.3">
      <c r="AZ111" s="393"/>
      <c r="BA111" s="320" t="s">
        <v>246</v>
      </c>
      <c r="BB111" s="319"/>
      <c r="BC111" s="319"/>
      <c r="BD111" s="399"/>
      <c r="BE111" s="393"/>
      <c r="BF111" s="320" t="s">
        <v>246</v>
      </c>
      <c r="BG111" s="319"/>
      <c r="BH111" s="319"/>
      <c r="BI111" s="17"/>
    </row>
    <row r="112" spans="52:61" x14ac:dyDescent="0.3">
      <c r="AZ112" s="393"/>
      <c r="BA112" s="320"/>
      <c r="BB112" s="320"/>
      <c r="BC112" s="320"/>
      <c r="BD112" s="399"/>
      <c r="BE112" s="393"/>
      <c r="BF112" s="320"/>
      <c r="BG112" s="320"/>
      <c r="BH112" s="320"/>
      <c r="BI112" s="17"/>
    </row>
    <row r="113" spans="52:61" x14ac:dyDescent="0.3">
      <c r="AZ113" s="393"/>
      <c r="BA113" s="320" t="s">
        <v>247</v>
      </c>
      <c r="BB113" s="319"/>
      <c r="BC113" s="319"/>
      <c r="BD113" s="399"/>
      <c r="BE113" s="393"/>
      <c r="BF113" s="320" t="s">
        <v>247</v>
      </c>
      <c r="BG113" s="319"/>
      <c r="BH113" s="319"/>
      <c r="BI113" s="17"/>
    </row>
    <row r="114" spans="52:61" x14ac:dyDescent="0.3">
      <c r="AZ114" s="393"/>
      <c r="BA114" s="320" t="s">
        <v>248</v>
      </c>
      <c r="BB114" s="321"/>
      <c r="BC114" s="321"/>
      <c r="BD114" s="399"/>
      <c r="BE114" s="393"/>
      <c r="BF114" s="320" t="s">
        <v>248</v>
      </c>
      <c r="BG114" s="321"/>
      <c r="BH114" s="321"/>
      <c r="BI114" s="17"/>
    </row>
    <row r="115" spans="52:61" ht="15" thickBot="1" x14ac:dyDescent="0.35">
      <c r="AZ115" s="394"/>
      <c r="BA115" s="395"/>
      <c r="BB115" s="395"/>
      <c r="BC115" s="395"/>
      <c r="BD115" s="403"/>
      <c r="BE115" s="394"/>
      <c r="BF115" s="395"/>
      <c r="BG115" s="395"/>
      <c r="BH115" s="395"/>
      <c r="BI115" s="397"/>
    </row>
    <row r="116" spans="52:61" ht="15.6" x14ac:dyDescent="0.3">
      <c r="AZ116" s="390"/>
      <c r="BA116" s="391" t="str">
        <f>AO33</f>
        <v>13U</v>
      </c>
      <c r="BB116" s="392"/>
      <c r="BC116" s="392"/>
      <c r="BD116" s="398"/>
      <c r="BE116" s="390"/>
      <c r="BF116" s="391" t="str">
        <f>AO33</f>
        <v>13U</v>
      </c>
      <c r="BG116" s="392"/>
      <c r="BH116" s="392"/>
      <c r="BI116" s="57"/>
    </row>
    <row r="117" spans="52:61" x14ac:dyDescent="0.3">
      <c r="AZ117" s="393"/>
      <c r="BA117" s="320" t="s">
        <v>244</v>
      </c>
      <c r="BB117" s="320"/>
      <c r="BC117" s="320"/>
      <c r="BD117" s="399"/>
      <c r="BE117" s="393"/>
      <c r="BF117" s="320" t="s">
        <v>244</v>
      </c>
      <c r="BG117" s="320"/>
      <c r="BH117" s="320"/>
      <c r="BI117" s="17"/>
    </row>
    <row r="118" spans="52:61" x14ac:dyDescent="0.3">
      <c r="AZ118" s="393"/>
      <c r="BA118" s="320" t="s">
        <v>245</v>
      </c>
      <c r="BB118" s="320"/>
      <c r="BC118" s="320"/>
      <c r="BD118" s="399"/>
      <c r="BE118" s="393"/>
      <c r="BF118" s="320" t="s">
        <v>245</v>
      </c>
      <c r="BG118" s="320"/>
      <c r="BH118" s="320"/>
      <c r="BI118" s="17"/>
    </row>
    <row r="119" spans="52:61" x14ac:dyDescent="0.3">
      <c r="AZ119" s="393"/>
      <c r="BA119" s="339">
        <f>$BF$106</f>
        <v>41420</v>
      </c>
      <c r="BB119" s="320"/>
      <c r="BC119" s="320"/>
      <c r="BD119" s="399"/>
      <c r="BE119" s="393"/>
      <c r="BF119" s="339">
        <f>$BF$106</f>
        <v>41420</v>
      </c>
      <c r="BG119" s="320"/>
      <c r="BH119" s="320"/>
      <c r="BI119" s="17"/>
    </row>
    <row r="120" spans="52:61" x14ac:dyDescent="0.3">
      <c r="AZ120" s="393"/>
      <c r="BA120" s="339" t="str">
        <f>$BF$107</f>
        <v>Shrewsbury</v>
      </c>
      <c r="BB120" s="341" t="str">
        <f>$BG$107</f>
        <v>School</v>
      </c>
      <c r="BC120" s="320" t="s">
        <v>135</v>
      </c>
      <c r="BD120" s="399"/>
      <c r="BE120" s="393"/>
      <c r="BF120" s="339" t="str">
        <f>$BF$107</f>
        <v>Shrewsbury</v>
      </c>
      <c r="BG120" s="341" t="str">
        <f>$BG$107</f>
        <v>School</v>
      </c>
      <c r="BH120" s="320" t="s">
        <v>135</v>
      </c>
      <c r="BI120" s="17"/>
    </row>
    <row r="121" spans="52:61" x14ac:dyDescent="0.3">
      <c r="AZ121" s="393"/>
      <c r="BA121" s="341">
        <f>B29</f>
        <v>0.44791666666666669</v>
      </c>
      <c r="BB121" s="333"/>
      <c r="BC121" s="320"/>
      <c r="BD121" s="399"/>
      <c r="BE121" s="393"/>
      <c r="BF121" s="341">
        <f>B32</f>
        <v>4.1666666666666664E-2</v>
      </c>
      <c r="BG121" s="320"/>
      <c r="BH121" s="320"/>
      <c r="BI121" s="17"/>
    </row>
    <row r="122" spans="52:61" x14ac:dyDescent="0.3">
      <c r="AZ122" s="393"/>
      <c r="BA122" s="333">
        <f>D29</f>
        <v>6</v>
      </c>
      <c r="BB122" s="4"/>
      <c r="BC122" s="319"/>
      <c r="BD122" s="399"/>
      <c r="BE122" s="393"/>
      <c r="BF122" s="320">
        <f>D32</f>
        <v>4</v>
      </c>
      <c r="BG122" s="4"/>
      <c r="BH122" s="319"/>
      <c r="BI122" s="17"/>
    </row>
    <row r="123" spans="52:61" x14ac:dyDescent="0.3">
      <c r="AZ123" s="393"/>
      <c r="BA123" s="333">
        <f>D30</f>
        <v>4</v>
      </c>
      <c r="BB123" s="4"/>
      <c r="BC123" s="321"/>
      <c r="BD123" s="399"/>
      <c r="BE123" s="393"/>
      <c r="BF123" s="333">
        <f>D33</f>
        <v>7</v>
      </c>
      <c r="BG123" s="4"/>
      <c r="BH123" s="321"/>
      <c r="BI123" s="17"/>
    </row>
    <row r="124" spans="52:61" x14ac:dyDescent="0.3">
      <c r="AZ124" s="393"/>
      <c r="BA124" s="320" t="s">
        <v>246</v>
      </c>
      <c r="BB124" s="319"/>
      <c r="BC124" s="319"/>
      <c r="BD124" s="399"/>
      <c r="BE124" s="393"/>
      <c r="BF124" s="320" t="s">
        <v>246</v>
      </c>
      <c r="BG124" s="332"/>
      <c r="BH124" s="319"/>
      <c r="BI124" s="17"/>
    </row>
    <row r="125" spans="52:61" x14ac:dyDescent="0.3">
      <c r="AZ125" s="393"/>
      <c r="BA125" s="320"/>
      <c r="BB125" s="320"/>
      <c r="BC125" s="320"/>
      <c r="BD125" s="399"/>
      <c r="BE125" s="393"/>
      <c r="BF125" s="320"/>
      <c r="BG125" s="320"/>
      <c r="BH125" s="320"/>
      <c r="BI125" s="17"/>
    </row>
    <row r="126" spans="52:61" x14ac:dyDescent="0.3">
      <c r="AZ126" s="393"/>
      <c r="BA126" s="320" t="s">
        <v>247</v>
      </c>
      <c r="BB126" s="319"/>
      <c r="BC126" s="319"/>
      <c r="BD126" s="399"/>
      <c r="BE126" s="393"/>
      <c r="BF126" s="320" t="s">
        <v>247</v>
      </c>
      <c r="BG126" s="319"/>
      <c r="BH126" s="319"/>
      <c r="BI126" s="17"/>
    </row>
    <row r="127" spans="52:61" x14ac:dyDescent="0.3">
      <c r="AZ127" s="393"/>
      <c r="BA127" s="320" t="s">
        <v>248</v>
      </c>
      <c r="BB127" s="321"/>
      <c r="BC127" s="321"/>
      <c r="BD127" s="399"/>
      <c r="BE127" s="393"/>
      <c r="BF127" s="320" t="s">
        <v>248</v>
      </c>
      <c r="BG127" s="321"/>
      <c r="BH127" s="321"/>
      <c r="BI127" s="17"/>
    </row>
    <row r="128" spans="52:61" ht="15" thickBot="1" x14ac:dyDescent="0.35">
      <c r="AZ128" s="394"/>
      <c r="BA128" s="395"/>
      <c r="BB128" s="395"/>
      <c r="BC128" s="395"/>
      <c r="BD128" s="403"/>
      <c r="BE128" s="394"/>
      <c r="BF128" s="395"/>
      <c r="BG128" s="395"/>
      <c r="BH128" s="395"/>
      <c r="BI128" s="397"/>
    </row>
    <row r="129" spans="52:61" ht="15.6" x14ac:dyDescent="0.3">
      <c r="AZ129" s="390"/>
      <c r="BA129" s="391" t="str">
        <f>AO33</f>
        <v>13U</v>
      </c>
      <c r="BB129" s="392"/>
      <c r="BC129" s="392"/>
      <c r="BD129" s="398"/>
      <c r="BE129" s="390"/>
      <c r="BF129" s="391" t="str">
        <f>AO33</f>
        <v>13U</v>
      </c>
      <c r="BG129" s="5"/>
      <c r="BH129" s="392"/>
      <c r="BI129" s="57"/>
    </row>
    <row r="130" spans="52:61" x14ac:dyDescent="0.3">
      <c r="AZ130" s="393"/>
      <c r="BA130" s="320" t="s">
        <v>244</v>
      </c>
      <c r="BB130" s="320"/>
      <c r="BC130" s="320"/>
      <c r="BD130" s="399"/>
      <c r="BE130" s="393"/>
      <c r="BF130" s="320" t="s">
        <v>244</v>
      </c>
      <c r="BG130" s="320"/>
      <c r="BH130" s="320"/>
      <c r="BI130" s="17"/>
    </row>
    <row r="131" spans="52:61" x14ac:dyDescent="0.3">
      <c r="AZ131" s="393"/>
      <c r="BA131" s="320" t="s">
        <v>245</v>
      </c>
      <c r="BB131" s="320"/>
      <c r="BC131" s="320"/>
      <c r="BD131" s="399"/>
      <c r="BE131" s="393"/>
      <c r="BF131" s="320" t="s">
        <v>245</v>
      </c>
      <c r="BG131" s="320"/>
      <c r="BH131" s="320"/>
      <c r="BI131" s="17"/>
    </row>
    <row r="132" spans="52:61" x14ac:dyDescent="0.3">
      <c r="AZ132" s="393"/>
      <c r="BA132" s="339">
        <f>$BF$106</f>
        <v>41420</v>
      </c>
      <c r="BB132" s="320"/>
      <c r="BC132" s="320"/>
      <c r="BD132" s="399"/>
      <c r="BE132" s="393"/>
      <c r="BF132" s="339">
        <f>$BF$106</f>
        <v>41420</v>
      </c>
      <c r="BG132" s="320"/>
      <c r="BH132" s="320"/>
      <c r="BI132" s="17"/>
    </row>
    <row r="133" spans="52:61" x14ac:dyDescent="0.3">
      <c r="AZ133" s="393"/>
      <c r="BA133" s="339" t="str">
        <f>$BF$107</f>
        <v>Shrewsbury</v>
      </c>
      <c r="BB133" s="341" t="str">
        <f>$BG$107</f>
        <v>School</v>
      </c>
      <c r="BC133" s="320" t="s">
        <v>135</v>
      </c>
      <c r="BD133" s="399"/>
      <c r="BE133" s="393"/>
      <c r="BF133" s="339" t="str">
        <f>$BF$107</f>
        <v>Shrewsbury</v>
      </c>
      <c r="BG133" s="341" t="str">
        <f>$BG$107</f>
        <v>School</v>
      </c>
      <c r="BH133" s="320" t="s">
        <v>135</v>
      </c>
      <c r="BI133" s="17"/>
    </row>
    <row r="134" spans="52:61" x14ac:dyDescent="0.3">
      <c r="AZ134" s="393"/>
      <c r="BA134" s="341">
        <f>B35</f>
        <v>0.13541666666666666</v>
      </c>
      <c r="BB134" s="333"/>
      <c r="BC134" s="320"/>
      <c r="BD134" s="399"/>
      <c r="BE134" s="393"/>
      <c r="BF134" s="341">
        <f>B38</f>
        <v>0.22916666666666666</v>
      </c>
      <c r="BG134" s="320"/>
      <c r="BH134" s="320"/>
      <c r="BI134" s="17"/>
    </row>
    <row r="135" spans="52:61" x14ac:dyDescent="0.3">
      <c r="AZ135" s="393"/>
      <c r="BA135" s="333">
        <f>D35</f>
        <v>2</v>
      </c>
      <c r="BB135" s="4"/>
      <c r="BC135" s="319"/>
      <c r="BD135" s="399"/>
      <c r="BE135" s="393"/>
      <c r="BF135" s="333">
        <f>D38</f>
        <v>0</v>
      </c>
      <c r="BG135" s="4"/>
      <c r="BH135" s="319"/>
      <c r="BI135" s="17"/>
    </row>
    <row r="136" spans="52:61" x14ac:dyDescent="0.3">
      <c r="AZ136" s="393"/>
      <c r="BA136" s="333">
        <f>D36</f>
        <v>5</v>
      </c>
      <c r="BB136" s="4"/>
      <c r="BC136" s="319"/>
      <c r="BD136" s="399"/>
      <c r="BE136" s="393"/>
      <c r="BF136" s="333">
        <f>D39</f>
        <v>0</v>
      </c>
      <c r="BG136" s="4"/>
      <c r="BH136" s="319"/>
      <c r="BI136" s="17"/>
    </row>
    <row r="137" spans="52:61" x14ac:dyDescent="0.3">
      <c r="AZ137" s="393"/>
      <c r="BA137" s="320" t="s">
        <v>246</v>
      </c>
      <c r="BB137" s="319"/>
      <c r="BC137" s="319"/>
      <c r="BD137" s="399"/>
      <c r="BE137" s="393"/>
      <c r="BF137" s="320" t="s">
        <v>246</v>
      </c>
      <c r="BG137" s="332"/>
      <c r="BH137" s="319"/>
      <c r="BI137" s="17"/>
    </row>
    <row r="138" spans="52:61" x14ac:dyDescent="0.3">
      <c r="AZ138" s="393"/>
      <c r="BA138" s="320"/>
      <c r="BB138" s="320"/>
      <c r="BC138" s="320"/>
      <c r="BD138" s="399"/>
      <c r="BE138" s="393"/>
      <c r="BF138" s="320"/>
      <c r="BG138" s="320"/>
      <c r="BH138" s="320"/>
      <c r="BI138" s="17"/>
    </row>
    <row r="139" spans="52:61" x14ac:dyDescent="0.3">
      <c r="AZ139" s="393"/>
      <c r="BA139" s="320" t="s">
        <v>247</v>
      </c>
      <c r="BB139" s="319"/>
      <c r="BC139" s="319"/>
      <c r="BD139" s="399"/>
      <c r="BE139" s="393"/>
      <c r="BF139" s="320" t="s">
        <v>247</v>
      </c>
      <c r="BG139" s="319"/>
      <c r="BH139" s="319"/>
      <c r="BI139" s="17"/>
    </row>
    <row r="140" spans="52:61" x14ac:dyDescent="0.3">
      <c r="AZ140" s="393"/>
      <c r="BA140" s="320" t="s">
        <v>248</v>
      </c>
      <c r="BB140" s="321"/>
      <c r="BC140" s="321"/>
      <c r="BD140" s="399"/>
      <c r="BE140" s="393"/>
      <c r="BF140" s="320" t="s">
        <v>248</v>
      </c>
      <c r="BG140" s="321"/>
      <c r="BH140" s="321"/>
      <c r="BI140" s="17"/>
    </row>
    <row r="141" spans="52:61" ht="15" thickBot="1" x14ac:dyDescent="0.35">
      <c r="AZ141" s="394"/>
      <c r="BA141" s="395"/>
      <c r="BB141" s="395"/>
      <c r="BC141" s="395"/>
      <c r="BD141" s="403"/>
      <c r="BE141" s="394"/>
      <c r="BF141" s="395"/>
      <c r="BG141" s="395"/>
      <c r="BH141" s="395"/>
      <c r="BI141" s="397"/>
    </row>
    <row r="142" spans="52:61" ht="15.6" x14ac:dyDescent="0.3">
      <c r="AZ142" s="390"/>
      <c r="BA142" s="391" t="str">
        <f>AO33</f>
        <v>13U</v>
      </c>
      <c r="BB142" s="392"/>
      <c r="BC142" s="392"/>
      <c r="BD142" s="398"/>
      <c r="BE142" s="390"/>
      <c r="BF142" s="391" t="str">
        <f>AO33</f>
        <v>13U</v>
      </c>
      <c r="BG142" s="5"/>
      <c r="BH142" s="392"/>
      <c r="BI142" s="57"/>
    </row>
    <row r="143" spans="52:61" x14ac:dyDescent="0.3">
      <c r="AZ143" s="393"/>
      <c r="BA143" s="320" t="s">
        <v>244</v>
      </c>
      <c r="BB143" s="320"/>
      <c r="BC143" s="320"/>
      <c r="BD143" s="399"/>
      <c r="BE143" s="393"/>
      <c r="BF143" s="320" t="s">
        <v>244</v>
      </c>
      <c r="BG143" s="320"/>
      <c r="BH143" s="320"/>
      <c r="BI143" s="17"/>
    </row>
    <row r="144" spans="52:61" x14ac:dyDescent="0.3">
      <c r="AZ144" s="393"/>
      <c r="BA144" s="320" t="s">
        <v>245</v>
      </c>
      <c r="BB144" s="320"/>
      <c r="BC144" s="320"/>
      <c r="BD144" s="399"/>
      <c r="BE144" s="393"/>
      <c r="BF144" s="320" t="s">
        <v>245</v>
      </c>
      <c r="BG144" s="320"/>
      <c r="BH144" s="320"/>
      <c r="BI144" s="17"/>
    </row>
    <row r="145" spans="52:61" x14ac:dyDescent="0.3">
      <c r="AZ145" s="393"/>
      <c r="BA145" s="339">
        <f>$BA$132</f>
        <v>41420</v>
      </c>
      <c r="BB145" s="320"/>
      <c r="BC145" s="320"/>
      <c r="BD145" s="399"/>
      <c r="BE145" s="393"/>
      <c r="BF145" s="339">
        <f>$BA$132</f>
        <v>41420</v>
      </c>
      <c r="BG145" s="320"/>
      <c r="BH145" s="320"/>
      <c r="BI145" s="17"/>
    </row>
    <row r="146" spans="52:61" x14ac:dyDescent="0.3">
      <c r="AZ146" s="393"/>
      <c r="BA146" s="340" t="str">
        <f>H24</f>
        <v>Little Silver</v>
      </c>
      <c r="BB146" s="341" t="str">
        <f>H25</f>
        <v>Sickles</v>
      </c>
      <c r="BC146" s="320" t="s">
        <v>135</v>
      </c>
      <c r="BD146" s="399"/>
      <c r="BE146" s="393"/>
      <c r="BF146" s="340" t="str">
        <f>$BA$146</f>
        <v>Little Silver</v>
      </c>
      <c r="BG146" s="341" t="str">
        <f>$BB$146</f>
        <v>Sickles</v>
      </c>
      <c r="BH146" s="320" t="s">
        <v>135</v>
      </c>
      <c r="BI146" s="17"/>
    </row>
    <row r="147" spans="52:61" x14ac:dyDescent="0.3">
      <c r="AZ147" s="393"/>
      <c r="BA147" s="341">
        <f>B26</f>
        <v>0.35416666666666669</v>
      </c>
      <c r="BB147" s="4"/>
      <c r="BC147" s="4"/>
      <c r="BD147" s="17"/>
      <c r="BE147" s="393"/>
      <c r="BF147" s="341">
        <f>B29</f>
        <v>0.44791666666666669</v>
      </c>
      <c r="BG147" s="320"/>
      <c r="BH147" s="4"/>
      <c r="BI147" s="17"/>
    </row>
    <row r="148" spans="52:61" x14ac:dyDescent="0.3">
      <c r="AZ148" s="393"/>
      <c r="BA148" s="413">
        <f>H26</f>
        <v>1</v>
      </c>
      <c r="BB148" s="4"/>
      <c r="BC148" s="141"/>
      <c r="BD148" s="17"/>
      <c r="BE148" s="393"/>
      <c r="BF148" s="320">
        <f>H29</f>
        <v>9</v>
      </c>
      <c r="BG148" s="4"/>
      <c r="BH148" s="141"/>
      <c r="BI148" s="17"/>
    </row>
    <row r="149" spans="52:61" x14ac:dyDescent="0.3">
      <c r="AZ149" s="393"/>
      <c r="BA149" s="413">
        <f>H27</f>
        <v>9</v>
      </c>
      <c r="BB149" s="4"/>
      <c r="BC149" s="321"/>
      <c r="BD149" s="399"/>
      <c r="BE149" s="393"/>
      <c r="BF149" s="320">
        <f>H30</f>
        <v>2</v>
      </c>
      <c r="BG149" s="4"/>
      <c r="BH149" s="319"/>
      <c r="BI149" s="17"/>
    </row>
    <row r="150" spans="52:61" x14ac:dyDescent="0.3">
      <c r="AZ150" s="393"/>
      <c r="BA150" s="320" t="s">
        <v>246</v>
      </c>
      <c r="BB150" s="141"/>
      <c r="BC150" s="319"/>
      <c r="BD150" s="399"/>
      <c r="BE150" s="393"/>
      <c r="BF150" s="320" t="s">
        <v>246</v>
      </c>
      <c r="BG150" s="332"/>
      <c r="BH150" s="319"/>
      <c r="BI150" s="17"/>
    </row>
    <row r="151" spans="52:61" x14ac:dyDescent="0.3">
      <c r="AZ151" s="393"/>
      <c r="BA151" s="320"/>
      <c r="BB151" s="320"/>
      <c r="BC151" s="320"/>
      <c r="BD151" s="399"/>
      <c r="BE151" s="393"/>
      <c r="BF151" s="320"/>
      <c r="BG151" s="320"/>
      <c r="BH151" s="320"/>
      <c r="BI151" s="17"/>
    </row>
    <row r="152" spans="52:61" x14ac:dyDescent="0.3">
      <c r="AZ152" s="393"/>
      <c r="BA152" s="320" t="s">
        <v>247</v>
      </c>
      <c r="BB152" s="319"/>
      <c r="BC152" s="319"/>
      <c r="BD152" s="399"/>
      <c r="BE152" s="393"/>
      <c r="BF152" s="320" t="s">
        <v>247</v>
      </c>
      <c r="BG152" s="319"/>
      <c r="BH152" s="319"/>
      <c r="BI152" s="17"/>
    </row>
    <row r="153" spans="52:61" x14ac:dyDescent="0.3">
      <c r="AZ153" s="393"/>
      <c r="BA153" s="320" t="s">
        <v>248</v>
      </c>
      <c r="BB153" s="321"/>
      <c r="BC153" s="321"/>
      <c r="BD153" s="399"/>
      <c r="BE153" s="393"/>
      <c r="BF153" s="320" t="s">
        <v>248</v>
      </c>
      <c r="BG153" s="321"/>
      <c r="BH153" s="321"/>
      <c r="BI153" s="17"/>
    </row>
    <row r="154" spans="52:61" ht="15" thickBot="1" x14ac:dyDescent="0.35">
      <c r="AZ154" s="394"/>
      <c r="BA154" s="16"/>
      <c r="BB154" s="16"/>
      <c r="BC154" s="16"/>
      <c r="BD154" s="397"/>
      <c r="BE154" s="394"/>
      <c r="BF154" s="16"/>
      <c r="BG154" s="395"/>
      <c r="BH154" s="16"/>
      <c r="BI154" s="397"/>
    </row>
    <row r="155" spans="52:61" ht="15.6" x14ac:dyDescent="0.3">
      <c r="AZ155" s="390"/>
      <c r="BA155" s="391" t="str">
        <f>AO33</f>
        <v>13U</v>
      </c>
      <c r="BB155" s="392"/>
      <c r="BC155" s="392"/>
      <c r="BD155" s="398"/>
      <c r="BE155" s="390"/>
      <c r="BF155" s="391" t="str">
        <f>AO33</f>
        <v>13U</v>
      </c>
      <c r="BG155" s="392"/>
      <c r="BH155" s="392"/>
      <c r="BI155" s="57"/>
    </row>
    <row r="156" spans="52:61" x14ac:dyDescent="0.3">
      <c r="AZ156" s="393"/>
      <c r="BA156" s="320" t="s">
        <v>244</v>
      </c>
      <c r="BB156" s="320"/>
      <c r="BC156" s="320"/>
      <c r="BD156" s="399"/>
      <c r="BE156" s="393"/>
      <c r="BF156" s="320" t="s">
        <v>244</v>
      </c>
      <c r="BG156" s="320"/>
      <c r="BH156" s="320"/>
      <c r="BI156" s="17"/>
    </row>
    <row r="157" spans="52:61" x14ac:dyDescent="0.3">
      <c r="AZ157" s="393"/>
      <c r="BA157" s="320" t="s">
        <v>245</v>
      </c>
      <c r="BB157" s="320"/>
      <c r="BC157" s="320"/>
      <c r="BD157" s="399"/>
      <c r="BE157" s="393"/>
      <c r="BF157" s="320" t="s">
        <v>245</v>
      </c>
      <c r="BG157" s="320"/>
      <c r="BH157" s="320"/>
      <c r="BI157" s="17"/>
    </row>
    <row r="158" spans="52:61" x14ac:dyDescent="0.3">
      <c r="AZ158" s="393"/>
      <c r="BA158" s="339">
        <f>$BF$106</f>
        <v>41420</v>
      </c>
      <c r="BB158" s="320"/>
      <c r="BC158" s="320"/>
      <c r="BD158" s="399"/>
      <c r="BE158" s="393"/>
      <c r="BF158" s="339">
        <f>$BF$106</f>
        <v>41420</v>
      </c>
      <c r="BG158" s="320"/>
      <c r="BH158" s="320"/>
      <c r="BI158" s="17"/>
    </row>
    <row r="159" spans="52:61" x14ac:dyDescent="0.3">
      <c r="AZ159" s="393"/>
      <c r="BA159" s="339" t="str">
        <f>BA146</f>
        <v>Little Silver</v>
      </c>
      <c r="BB159" s="341" t="str">
        <f>BB146</f>
        <v>Sickles</v>
      </c>
      <c r="BC159" s="320" t="s">
        <v>135</v>
      </c>
      <c r="BD159" s="399"/>
      <c r="BE159" s="393"/>
      <c r="BF159" s="339" t="str">
        <f>BA146</f>
        <v>Little Silver</v>
      </c>
      <c r="BG159" s="341" t="str">
        <f>BB146</f>
        <v>Sickles</v>
      </c>
      <c r="BH159" s="320" t="s">
        <v>135</v>
      </c>
      <c r="BI159" s="17"/>
    </row>
    <row r="160" spans="52:61" x14ac:dyDescent="0.3">
      <c r="AZ160" s="393"/>
      <c r="BA160" s="341">
        <f>B32</f>
        <v>4.1666666666666664E-2</v>
      </c>
      <c r="BB160" s="333"/>
      <c r="BC160" s="320"/>
      <c r="BD160" s="399"/>
      <c r="BE160" s="393"/>
      <c r="BF160" s="341">
        <f>B35</f>
        <v>0.13541666666666666</v>
      </c>
      <c r="BG160" s="320"/>
      <c r="BH160" s="320"/>
      <c r="BI160" s="17"/>
    </row>
    <row r="161" spans="52:61" x14ac:dyDescent="0.3">
      <c r="AZ161" s="393"/>
      <c r="BA161" s="333">
        <f>H32</f>
        <v>8</v>
      </c>
      <c r="BB161" s="4"/>
      <c r="BC161" s="319"/>
      <c r="BD161" s="399"/>
      <c r="BE161" s="393"/>
      <c r="BF161" s="333">
        <f>H35</f>
        <v>3</v>
      </c>
      <c r="BG161" s="320"/>
      <c r="BH161" s="319"/>
      <c r="BI161" s="17"/>
    </row>
    <row r="162" spans="52:61" x14ac:dyDescent="0.3">
      <c r="AZ162" s="393"/>
      <c r="BA162" s="333">
        <f>H33</f>
        <v>1</v>
      </c>
      <c r="BB162" s="4"/>
      <c r="BC162" s="321"/>
      <c r="BD162" s="399"/>
      <c r="BE162" s="393"/>
      <c r="BF162" s="332">
        <f>H36</f>
        <v>8</v>
      </c>
      <c r="BG162" s="4"/>
      <c r="BH162" s="321"/>
      <c r="BI162" s="17"/>
    </row>
    <row r="163" spans="52:61" x14ac:dyDescent="0.3">
      <c r="AZ163" s="393"/>
      <c r="BA163" s="320" t="s">
        <v>246</v>
      </c>
      <c r="BB163" s="319"/>
      <c r="BC163" s="319"/>
      <c r="BD163" s="399"/>
      <c r="BE163" s="393"/>
      <c r="BF163" s="320" t="s">
        <v>246</v>
      </c>
      <c r="BG163" s="4"/>
      <c r="BH163" s="319"/>
      <c r="BI163" s="17"/>
    </row>
    <row r="164" spans="52:61" x14ac:dyDescent="0.3">
      <c r="AZ164" s="393"/>
      <c r="BA164" s="320"/>
      <c r="BB164" s="320"/>
      <c r="BC164" s="320"/>
      <c r="BD164" s="399"/>
      <c r="BE164" s="393"/>
      <c r="BF164" s="320"/>
      <c r="BG164" s="320"/>
      <c r="BH164" s="320"/>
      <c r="BI164" s="17"/>
    </row>
    <row r="165" spans="52:61" x14ac:dyDescent="0.3">
      <c r="AZ165" s="393"/>
      <c r="BA165" s="320" t="s">
        <v>247</v>
      </c>
      <c r="BB165" s="319"/>
      <c r="BC165" s="319"/>
      <c r="BD165" s="399"/>
      <c r="BE165" s="393"/>
      <c r="BF165" s="320" t="s">
        <v>247</v>
      </c>
      <c r="BG165" s="319"/>
      <c r="BH165" s="319"/>
      <c r="BI165" s="17"/>
    </row>
    <row r="166" spans="52:61" x14ac:dyDescent="0.3">
      <c r="AZ166" s="393"/>
      <c r="BA166" s="320" t="s">
        <v>248</v>
      </c>
      <c r="BB166" s="321"/>
      <c r="BC166" s="321"/>
      <c r="BD166" s="399"/>
      <c r="BE166" s="393"/>
      <c r="BF166" s="320" t="s">
        <v>248</v>
      </c>
      <c r="BG166" s="321"/>
      <c r="BH166" s="321"/>
      <c r="BI166" s="17"/>
    </row>
    <row r="167" spans="52:61" ht="15" thickBot="1" x14ac:dyDescent="0.35">
      <c r="AZ167" s="394"/>
      <c r="BA167" s="16"/>
      <c r="BB167" s="16"/>
      <c r="BC167" s="16"/>
      <c r="BD167" s="397"/>
      <c r="BE167" s="394"/>
      <c r="BF167" s="16"/>
      <c r="BG167" s="395"/>
      <c r="BH167" s="16"/>
      <c r="BI167" s="397"/>
    </row>
    <row r="168" spans="52:61" ht="15.6" x14ac:dyDescent="0.3">
      <c r="AZ168" s="390"/>
      <c r="BA168" s="391" t="str">
        <f>AO33</f>
        <v>13U</v>
      </c>
      <c r="BB168" s="392"/>
      <c r="BC168" s="392"/>
      <c r="BD168" s="398"/>
      <c r="BE168" s="390"/>
      <c r="BF168" s="391" t="str">
        <f>AO33</f>
        <v>13U</v>
      </c>
      <c r="BG168" s="5"/>
      <c r="BH168" s="392"/>
      <c r="BI168" s="57"/>
    </row>
    <row r="169" spans="52:61" x14ac:dyDescent="0.3">
      <c r="AZ169" s="393"/>
      <c r="BA169" s="320" t="s">
        <v>244</v>
      </c>
      <c r="BB169" s="320"/>
      <c r="BC169" s="320"/>
      <c r="BD169" s="399"/>
      <c r="BE169" s="393"/>
      <c r="BF169" s="320" t="s">
        <v>244</v>
      </c>
      <c r="BG169" s="320"/>
      <c r="BH169" s="320"/>
      <c r="BI169" s="17"/>
    </row>
    <row r="170" spans="52:61" x14ac:dyDescent="0.3">
      <c r="AZ170" s="393"/>
      <c r="BA170" s="320" t="s">
        <v>245</v>
      </c>
      <c r="BB170" s="320"/>
      <c r="BC170" s="320"/>
      <c r="BD170" s="399"/>
      <c r="BE170" s="393"/>
      <c r="BF170" s="320" t="s">
        <v>245</v>
      </c>
      <c r="BG170" s="320"/>
      <c r="BH170" s="320"/>
      <c r="BI170" s="17"/>
    </row>
    <row r="171" spans="52:61" x14ac:dyDescent="0.3">
      <c r="AZ171" s="393"/>
      <c r="BA171" s="339">
        <f>$BF$106</f>
        <v>41420</v>
      </c>
      <c r="BB171" s="320"/>
      <c r="BC171" s="320"/>
      <c r="BD171" s="399"/>
      <c r="BE171" s="393"/>
      <c r="BF171" s="339">
        <f>$BF$106</f>
        <v>41420</v>
      </c>
      <c r="BG171" s="320"/>
      <c r="BH171" s="320"/>
      <c r="BI171" s="17"/>
    </row>
    <row r="172" spans="52:61" x14ac:dyDescent="0.3">
      <c r="AZ172" s="393"/>
      <c r="BA172" s="339" t="str">
        <f>BA146</f>
        <v>Little Silver</v>
      </c>
      <c r="BB172" s="341" t="str">
        <f>BB146</f>
        <v>Sickles</v>
      </c>
      <c r="BC172" s="320" t="s">
        <v>135</v>
      </c>
      <c r="BD172" s="399"/>
      <c r="BE172" s="393"/>
      <c r="BF172" s="339" t="str">
        <f>L24</f>
        <v>Red Bank Regional</v>
      </c>
      <c r="BG172" s="341" t="str">
        <f>L7</f>
        <v>JV Field</v>
      </c>
      <c r="BH172" s="320" t="s">
        <v>135</v>
      </c>
      <c r="BI172" s="17"/>
    </row>
    <row r="173" spans="52:61" x14ac:dyDescent="0.3">
      <c r="AZ173" s="393"/>
      <c r="BA173" s="341">
        <f>B38</f>
        <v>0.22916666666666666</v>
      </c>
      <c r="BB173" s="333"/>
      <c r="BC173" s="320"/>
      <c r="BD173" s="399"/>
      <c r="BE173" s="393"/>
      <c r="BF173" s="341">
        <f>B26</f>
        <v>0.35416666666666669</v>
      </c>
      <c r="BG173" s="320"/>
      <c r="BH173" s="320"/>
      <c r="BI173" s="17"/>
    </row>
    <row r="174" spans="52:61" x14ac:dyDescent="0.3">
      <c r="AZ174" s="393"/>
      <c r="BA174" s="333">
        <f>H38</f>
        <v>7</v>
      </c>
      <c r="BB174" s="4"/>
      <c r="BC174" s="319"/>
      <c r="BD174" s="399"/>
      <c r="BE174" s="393"/>
      <c r="BF174" s="333" t="str">
        <f>L26</f>
        <v>Lincroft Panthers Blue</v>
      </c>
      <c r="BG174" s="4"/>
      <c r="BH174" s="319"/>
      <c r="BI174" s="17"/>
    </row>
    <row r="175" spans="52:61" x14ac:dyDescent="0.3">
      <c r="AZ175" s="393"/>
      <c r="BA175" s="333">
        <f>H39</f>
        <v>3</v>
      </c>
      <c r="BB175" s="4"/>
      <c r="BC175" s="319"/>
      <c r="BD175" s="399"/>
      <c r="BE175" s="393"/>
      <c r="BF175" s="333" t="str">
        <f>L27</f>
        <v>Monmouth County Colts</v>
      </c>
      <c r="BG175" s="4"/>
      <c r="BH175" s="319"/>
      <c r="BI175" s="17"/>
    </row>
    <row r="176" spans="52:61" x14ac:dyDescent="0.3">
      <c r="AZ176" s="393"/>
      <c r="BA176" s="320" t="s">
        <v>246</v>
      </c>
      <c r="BB176" s="319"/>
      <c r="BC176" s="319"/>
      <c r="BD176" s="399"/>
      <c r="BE176" s="393"/>
      <c r="BF176" s="320" t="s">
        <v>246</v>
      </c>
      <c r="BG176" s="332"/>
      <c r="BH176" s="319"/>
      <c r="BI176" s="17"/>
    </row>
    <row r="177" spans="52:61" x14ac:dyDescent="0.3">
      <c r="AZ177" s="393"/>
      <c r="BA177" s="320"/>
      <c r="BB177" s="320"/>
      <c r="BC177" s="320"/>
      <c r="BD177" s="399"/>
      <c r="BE177" s="393"/>
      <c r="BF177" s="320"/>
      <c r="BG177" s="320"/>
      <c r="BH177" s="320"/>
      <c r="BI177" s="17"/>
    </row>
    <row r="178" spans="52:61" x14ac:dyDescent="0.3">
      <c r="AZ178" s="393"/>
      <c r="BA178" s="320" t="s">
        <v>247</v>
      </c>
      <c r="BB178" s="319"/>
      <c r="BC178" s="319"/>
      <c r="BD178" s="399"/>
      <c r="BE178" s="393"/>
      <c r="BF178" s="320" t="s">
        <v>247</v>
      </c>
      <c r="BG178" s="319"/>
      <c r="BH178" s="319"/>
      <c r="BI178" s="17"/>
    </row>
    <row r="179" spans="52:61" x14ac:dyDescent="0.3">
      <c r="AZ179" s="393"/>
      <c r="BA179" s="320" t="s">
        <v>248</v>
      </c>
      <c r="BB179" s="321"/>
      <c r="BC179" s="321"/>
      <c r="BD179" s="399"/>
      <c r="BE179" s="393"/>
      <c r="BF179" s="320" t="s">
        <v>248</v>
      </c>
      <c r="BG179" s="321"/>
      <c r="BH179" s="321"/>
      <c r="BI179" s="17"/>
    </row>
    <row r="180" spans="52:61" ht="15" thickBot="1" x14ac:dyDescent="0.35">
      <c r="AZ180" s="394"/>
      <c r="BA180" s="395"/>
      <c r="BB180" s="395"/>
      <c r="BC180" s="395"/>
      <c r="BD180" s="403"/>
      <c r="BE180" s="394"/>
      <c r="BF180" s="395"/>
      <c r="BG180" s="395"/>
      <c r="BH180" s="395"/>
      <c r="BI180" s="397"/>
    </row>
    <row r="181" spans="52:61" ht="15.6" x14ac:dyDescent="0.3">
      <c r="AZ181" s="390"/>
      <c r="BA181" s="391" t="str">
        <f>AO33</f>
        <v>13U</v>
      </c>
      <c r="BB181" s="392"/>
      <c r="BC181" s="392"/>
      <c r="BD181" s="398"/>
      <c r="BE181" s="390"/>
      <c r="BF181" s="391" t="str">
        <f>AO33</f>
        <v>13U</v>
      </c>
      <c r="BG181" s="5"/>
      <c r="BH181" s="392"/>
      <c r="BI181" s="57"/>
    </row>
    <row r="182" spans="52:61" x14ac:dyDescent="0.3">
      <c r="AZ182" s="393"/>
      <c r="BA182" s="320" t="s">
        <v>244</v>
      </c>
      <c r="BB182" s="320"/>
      <c r="BC182" s="320"/>
      <c r="BD182" s="399"/>
      <c r="BE182" s="393"/>
      <c r="BF182" s="320" t="s">
        <v>244</v>
      </c>
      <c r="BG182" s="320"/>
      <c r="BH182" s="320"/>
      <c r="BI182" s="17"/>
    </row>
    <row r="183" spans="52:61" x14ac:dyDescent="0.3">
      <c r="AZ183" s="393"/>
      <c r="BA183" s="320" t="s">
        <v>245</v>
      </c>
      <c r="BB183" s="320"/>
      <c r="BC183" s="320"/>
      <c r="BD183" s="399"/>
      <c r="BE183" s="393"/>
      <c r="BF183" s="320" t="s">
        <v>245</v>
      </c>
      <c r="BG183" s="320"/>
      <c r="BH183" s="320"/>
      <c r="BI183" s="17"/>
    </row>
    <row r="184" spans="52:61" x14ac:dyDescent="0.3">
      <c r="AZ184" s="393"/>
      <c r="BA184" s="339">
        <f>$BA$132</f>
        <v>41420</v>
      </c>
      <c r="BB184" s="320"/>
      <c r="BC184" s="320"/>
      <c r="BD184" s="399"/>
      <c r="BE184" s="393"/>
      <c r="BF184" s="339">
        <f>$BA$132</f>
        <v>41420</v>
      </c>
      <c r="BG184" s="320"/>
      <c r="BH184" s="320"/>
      <c r="BI184" s="17"/>
    </row>
    <row r="185" spans="52:61" x14ac:dyDescent="0.3">
      <c r="AZ185" s="393"/>
      <c r="BA185" s="339" t="str">
        <f>BF172</f>
        <v>Red Bank Regional</v>
      </c>
      <c r="BB185" s="339" t="str">
        <f>BG172</f>
        <v>JV Field</v>
      </c>
      <c r="BC185" s="320" t="s">
        <v>135</v>
      </c>
      <c r="BD185" s="399"/>
      <c r="BE185" s="393"/>
      <c r="BF185" s="339" t="str">
        <f>BF172</f>
        <v>Red Bank Regional</v>
      </c>
      <c r="BG185" s="339" t="str">
        <f>BG172</f>
        <v>JV Field</v>
      </c>
      <c r="BH185" s="320" t="s">
        <v>135</v>
      </c>
      <c r="BI185" s="17"/>
    </row>
    <row r="186" spans="52:61" x14ac:dyDescent="0.3">
      <c r="AZ186" s="393"/>
      <c r="BA186" s="341">
        <f>$BF$147</f>
        <v>0.44791666666666669</v>
      </c>
      <c r="BB186" s="4"/>
      <c r="BC186" s="4"/>
      <c r="BD186" s="17"/>
      <c r="BE186" s="393"/>
      <c r="BF186" s="341">
        <f>$BA$160</f>
        <v>4.1666666666666664E-2</v>
      </c>
      <c r="BG186" s="320"/>
      <c r="BH186" s="4"/>
      <c r="BI186" s="17"/>
    </row>
    <row r="187" spans="52:61" x14ac:dyDescent="0.3">
      <c r="AZ187" s="393"/>
      <c r="BA187" s="413" t="str">
        <f>L29</f>
        <v>Monmouth County Colts</v>
      </c>
      <c r="BB187" s="4"/>
      <c r="BC187" s="141"/>
      <c r="BD187" s="17"/>
      <c r="BE187" s="393"/>
      <c r="BF187" s="320" t="str">
        <f>L32</f>
        <v>Jersey Shore A's</v>
      </c>
      <c r="BG187" s="4"/>
      <c r="BH187" s="141"/>
      <c r="BI187" s="17"/>
    </row>
    <row r="188" spans="52:61" x14ac:dyDescent="0.3">
      <c r="AZ188" s="393"/>
      <c r="BA188" s="413" t="str">
        <f>L30</f>
        <v>Colts Neck Stampede</v>
      </c>
      <c r="BB188" s="4"/>
      <c r="BC188" s="321"/>
      <c r="BD188" s="399"/>
      <c r="BE188" s="393"/>
      <c r="BF188" s="320" t="str">
        <f>L33</f>
        <v>Lincroft Panthers Blue</v>
      </c>
      <c r="BG188" s="4"/>
      <c r="BH188" s="319"/>
      <c r="BI188" s="17"/>
    </row>
    <row r="189" spans="52:61" x14ac:dyDescent="0.3">
      <c r="AZ189" s="393"/>
      <c r="BA189" s="320" t="s">
        <v>246</v>
      </c>
      <c r="BB189" s="141"/>
      <c r="BC189" s="319"/>
      <c r="BD189" s="399"/>
      <c r="BE189" s="393"/>
      <c r="BF189" s="320" t="s">
        <v>246</v>
      </c>
      <c r="BG189" s="332"/>
      <c r="BH189" s="319"/>
      <c r="BI189" s="17"/>
    </row>
    <row r="190" spans="52:61" x14ac:dyDescent="0.3">
      <c r="AZ190" s="393"/>
      <c r="BA190" s="320"/>
      <c r="BB190" s="320"/>
      <c r="BC190" s="320"/>
      <c r="BD190" s="399"/>
      <c r="BE190" s="393"/>
      <c r="BF190" s="320"/>
      <c r="BG190" s="320"/>
      <c r="BH190" s="320"/>
      <c r="BI190" s="17"/>
    </row>
    <row r="191" spans="52:61" x14ac:dyDescent="0.3">
      <c r="AZ191" s="393"/>
      <c r="BA191" s="320" t="s">
        <v>247</v>
      </c>
      <c r="BB191" s="319"/>
      <c r="BC191" s="319"/>
      <c r="BD191" s="399"/>
      <c r="BE191" s="393"/>
      <c r="BF191" s="320" t="s">
        <v>247</v>
      </c>
      <c r="BG191" s="319"/>
      <c r="BH191" s="319"/>
      <c r="BI191" s="17"/>
    </row>
    <row r="192" spans="52:61" x14ac:dyDescent="0.3">
      <c r="AZ192" s="393"/>
      <c r="BA192" s="320" t="s">
        <v>248</v>
      </c>
      <c r="BB192" s="321"/>
      <c r="BC192" s="321"/>
      <c r="BD192" s="399"/>
      <c r="BE192" s="393"/>
      <c r="BF192" s="320" t="s">
        <v>248</v>
      </c>
      <c r="BG192" s="321"/>
      <c r="BH192" s="321"/>
      <c r="BI192" s="17"/>
    </row>
    <row r="193" spans="52:61" ht="15" thickBot="1" x14ac:dyDescent="0.35">
      <c r="AZ193" s="394"/>
      <c r="BA193" s="395"/>
      <c r="BB193" s="395"/>
      <c r="BC193" s="395"/>
      <c r="BD193" s="403"/>
      <c r="BE193" s="394"/>
      <c r="BF193" s="395"/>
      <c r="BG193" s="395"/>
      <c r="BH193" s="395"/>
      <c r="BI193" s="397"/>
    </row>
    <row r="194" spans="52:61" ht="15.6" x14ac:dyDescent="0.3">
      <c r="AZ194" s="390"/>
      <c r="BA194" s="391" t="str">
        <f>AO33</f>
        <v>13U</v>
      </c>
      <c r="BB194" s="392"/>
      <c r="BC194" s="392"/>
      <c r="BD194" s="398"/>
      <c r="BE194" s="390"/>
      <c r="BF194" s="391" t="str">
        <f>AO33</f>
        <v>13U</v>
      </c>
      <c r="BG194" s="5"/>
      <c r="BH194" s="392"/>
      <c r="BI194" s="57"/>
    </row>
    <row r="195" spans="52:61" x14ac:dyDescent="0.3">
      <c r="AZ195" s="393"/>
      <c r="BA195" s="320" t="s">
        <v>244</v>
      </c>
      <c r="BB195" s="320"/>
      <c r="BC195" s="320"/>
      <c r="BD195" s="399"/>
      <c r="BE195" s="393"/>
      <c r="BF195" s="320" t="s">
        <v>244</v>
      </c>
      <c r="BG195" s="320"/>
      <c r="BH195" s="320"/>
      <c r="BI195" s="17"/>
    </row>
    <row r="196" spans="52:61" x14ac:dyDescent="0.3">
      <c r="AZ196" s="393"/>
      <c r="BA196" s="320" t="s">
        <v>245</v>
      </c>
      <c r="BB196" s="320"/>
      <c r="BC196" s="320"/>
      <c r="BD196" s="399"/>
      <c r="BE196" s="393"/>
      <c r="BF196" s="320" t="s">
        <v>245</v>
      </c>
      <c r="BG196" s="320"/>
      <c r="BH196" s="320"/>
      <c r="BI196" s="17"/>
    </row>
    <row r="197" spans="52:61" x14ac:dyDescent="0.3">
      <c r="AZ197" s="393"/>
      <c r="BA197" s="339">
        <f>$BF$106</f>
        <v>41420</v>
      </c>
      <c r="BB197" s="320"/>
      <c r="BC197" s="320"/>
      <c r="BD197" s="399"/>
      <c r="BE197" s="393"/>
      <c r="BF197" s="339">
        <f>$BF$106</f>
        <v>41420</v>
      </c>
      <c r="BG197" s="320"/>
      <c r="BH197" s="320"/>
      <c r="BI197" s="17"/>
    </row>
    <row r="198" spans="52:61" x14ac:dyDescent="0.3">
      <c r="AZ198" s="393"/>
      <c r="BA198" s="339" t="str">
        <f>BF172</f>
        <v>Red Bank Regional</v>
      </c>
      <c r="BB198" s="339" t="str">
        <f>BG172</f>
        <v>JV Field</v>
      </c>
      <c r="BC198" s="320" t="s">
        <v>135</v>
      </c>
      <c r="BD198" s="399"/>
      <c r="BE198" s="393"/>
      <c r="BF198" s="339" t="str">
        <f>BF172</f>
        <v>Red Bank Regional</v>
      </c>
      <c r="BG198" s="339" t="str">
        <f>BG172</f>
        <v>JV Field</v>
      </c>
      <c r="BH198" s="320" t="s">
        <v>135</v>
      </c>
      <c r="BI198" s="17"/>
    </row>
    <row r="199" spans="52:61" x14ac:dyDescent="0.3">
      <c r="AZ199" s="393"/>
      <c r="BA199" s="341">
        <f>$BF$160</f>
        <v>0.13541666666666666</v>
      </c>
      <c r="BB199" s="333"/>
      <c r="BC199" s="320"/>
      <c r="BD199" s="399"/>
      <c r="BE199" s="393"/>
      <c r="BF199" s="341">
        <f>$BA$173</f>
        <v>0.22916666666666666</v>
      </c>
      <c r="BG199" s="320"/>
      <c r="BH199" s="320"/>
      <c r="BI199" s="17"/>
    </row>
    <row r="200" spans="52:61" x14ac:dyDescent="0.3">
      <c r="AZ200" s="393"/>
      <c r="BA200" s="333" t="str">
        <f>L35</f>
        <v>Langan Baseball</v>
      </c>
      <c r="BB200" s="4"/>
      <c r="BC200" s="319"/>
      <c r="BD200" s="399"/>
      <c r="BE200" s="393"/>
      <c r="BF200" s="333" t="str">
        <f>L38</f>
        <v>Frozen Ropes</v>
      </c>
      <c r="BG200" s="4"/>
      <c r="BH200" s="319"/>
      <c r="BI200" s="17"/>
    </row>
    <row r="201" spans="52:61" x14ac:dyDescent="0.3">
      <c r="AZ201" s="393"/>
      <c r="BA201" s="333" t="str">
        <f>L36</f>
        <v>Jersey Shore A's</v>
      </c>
      <c r="BB201" s="4"/>
      <c r="BC201" s="319"/>
      <c r="BD201" s="399"/>
      <c r="BE201" s="393"/>
      <c r="BF201" s="333" t="str">
        <f>L39</f>
        <v>Langan Baseball</v>
      </c>
      <c r="BG201" s="4"/>
      <c r="BH201" s="319"/>
      <c r="BI201" s="17"/>
    </row>
    <row r="202" spans="52:61" x14ac:dyDescent="0.3">
      <c r="AZ202" s="393"/>
      <c r="BA202" s="320" t="s">
        <v>246</v>
      </c>
      <c r="BB202" s="319"/>
      <c r="BC202" s="319"/>
      <c r="BD202" s="399"/>
      <c r="BE202" s="393"/>
      <c r="BF202" s="320" t="s">
        <v>246</v>
      </c>
      <c r="BG202" s="332"/>
      <c r="BH202" s="319"/>
      <c r="BI202" s="17"/>
    </row>
    <row r="203" spans="52:61" x14ac:dyDescent="0.3">
      <c r="AZ203" s="393"/>
      <c r="BA203" s="320"/>
      <c r="BB203" s="320"/>
      <c r="BC203" s="320"/>
      <c r="BD203" s="399"/>
      <c r="BE203" s="393"/>
      <c r="BF203" s="320"/>
      <c r="BG203" s="320"/>
      <c r="BH203" s="320"/>
      <c r="BI203" s="17"/>
    </row>
    <row r="204" spans="52:61" x14ac:dyDescent="0.3">
      <c r="AZ204" s="393"/>
      <c r="BA204" s="320" t="s">
        <v>247</v>
      </c>
      <c r="BB204" s="319"/>
      <c r="BC204" s="319"/>
      <c r="BD204" s="399"/>
      <c r="BE204" s="393"/>
      <c r="BF204" s="320" t="s">
        <v>247</v>
      </c>
      <c r="BG204" s="319"/>
      <c r="BH204" s="319"/>
      <c r="BI204" s="17"/>
    </row>
    <row r="205" spans="52:61" x14ac:dyDescent="0.3">
      <c r="AZ205" s="393"/>
      <c r="BA205" s="320" t="s">
        <v>248</v>
      </c>
      <c r="BB205" s="321"/>
      <c r="BC205" s="321"/>
      <c r="BD205" s="399"/>
      <c r="BE205" s="393"/>
      <c r="BF205" s="320" t="s">
        <v>248</v>
      </c>
      <c r="BG205" s="321"/>
      <c r="BH205" s="321"/>
      <c r="BI205" s="17"/>
    </row>
    <row r="206" spans="52:61" ht="15" thickBot="1" x14ac:dyDescent="0.35">
      <c r="AZ206" s="394"/>
      <c r="BA206" s="395"/>
      <c r="BB206" s="395"/>
      <c r="BC206" s="395"/>
      <c r="BD206" s="403"/>
      <c r="BE206" s="394"/>
      <c r="BF206" s="395"/>
      <c r="BG206" s="395"/>
      <c r="BH206" s="395"/>
      <c r="BI206" s="397"/>
    </row>
    <row r="207" spans="52:61" ht="15.6" x14ac:dyDescent="0.3">
      <c r="AZ207" s="390"/>
      <c r="BA207" s="391" t="str">
        <f>AO33</f>
        <v>13U</v>
      </c>
      <c r="BB207" s="392" t="s">
        <v>341</v>
      </c>
      <c r="BC207" s="392"/>
      <c r="BD207" s="398"/>
      <c r="BE207" s="390"/>
      <c r="BF207" s="391" t="str">
        <f>AO33</f>
        <v>13U</v>
      </c>
      <c r="BG207" s="5" t="s">
        <v>250</v>
      </c>
      <c r="BH207" s="392"/>
      <c r="BI207" s="57"/>
    </row>
    <row r="208" spans="52:61" x14ac:dyDescent="0.3">
      <c r="AZ208" s="393"/>
      <c r="BA208" s="320" t="s">
        <v>244</v>
      </c>
      <c r="BB208" s="320"/>
      <c r="BC208" s="320"/>
      <c r="BD208" s="399"/>
      <c r="BE208" s="393"/>
      <c r="BF208" s="320" t="s">
        <v>244</v>
      </c>
      <c r="BG208" s="320"/>
      <c r="BH208" s="320"/>
      <c r="BI208" s="17"/>
    </row>
    <row r="209" spans="52:61" x14ac:dyDescent="0.3">
      <c r="AZ209" s="393"/>
      <c r="BA209" s="320" t="s">
        <v>245</v>
      </c>
      <c r="BB209" s="320"/>
      <c r="BC209" s="320"/>
      <c r="BD209" s="399"/>
      <c r="BE209" s="393"/>
      <c r="BF209" s="320" t="s">
        <v>245</v>
      </c>
      <c r="BG209" s="320"/>
      <c r="BH209" s="320"/>
      <c r="BI209" s="17"/>
    </row>
    <row r="210" spans="52:61" x14ac:dyDescent="0.3">
      <c r="AZ210" s="393"/>
      <c r="BA210" s="339">
        <f>B42</f>
        <v>41421</v>
      </c>
      <c r="BB210" s="320"/>
      <c r="BC210" s="320"/>
      <c r="BD210" s="399"/>
      <c r="BE210" s="393"/>
      <c r="BF210" s="339">
        <f>$BA$210</f>
        <v>41421</v>
      </c>
      <c r="BG210" s="320"/>
      <c r="BH210" s="320"/>
      <c r="BI210" s="17"/>
    </row>
    <row r="211" spans="52:61" x14ac:dyDescent="0.3">
      <c r="AZ211" s="393"/>
      <c r="BA211" s="340" t="str">
        <f>D41</f>
        <v>Shrewsbury</v>
      </c>
      <c r="BB211" s="341" t="str">
        <f>D42</f>
        <v>School</v>
      </c>
      <c r="BC211" s="320" t="s">
        <v>135</v>
      </c>
      <c r="BD211" s="399"/>
      <c r="BE211" s="393"/>
      <c r="BF211" s="339" t="str">
        <f>$BA$211</f>
        <v>Shrewsbury</v>
      </c>
      <c r="BG211" s="339" t="str">
        <f>$BB$211</f>
        <v>School</v>
      </c>
      <c r="BH211" s="320" t="s">
        <v>135</v>
      </c>
      <c r="BI211" s="17"/>
    </row>
    <row r="212" spans="52:61" x14ac:dyDescent="0.3">
      <c r="AZ212" s="393"/>
      <c r="BA212" s="341">
        <f>B43</f>
        <v>0.375</v>
      </c>
      <c r="BB212" s="4"/>
      <c r="BC212" s="4"/>
      <c r="BD212" s="17"/>
      <c r="BE212" s="393"/>
      <c r="BF212" s="341">
        <f>B56</f>
        <v>8.3333333333333329E-2</v>
      </c>
      <c r="BG212" s="320"/>
      <c r="BH212" s="4"/>
      <c r="BI212" s="17"/>
    </row>
    <row r="213" spans="52:61" x14ac:dyDescent="0.3">
      <c r="AZ213" s="393"/>
      <c r="BA213" s="4"/>
      <c r="BB213" s="413"/>
      <c r="BC213" s="141"/>
      <c r="BD213" s="17"/>
      <c r="BE213" s="393"/>
      <c r="BF213" s="4"/>
      <c r="BG213" s="320"/>
      <c r="BH213" s="141"/>
      <c r="BI213" s="17"/>
    </row>
    <row r="214" spans="52:61" x14ac:dyDescent="0.3">
      <c r="AZ214" s="393"/>
      <c r="BA214" s="343"/>
      <c r="BB214" s="413"/>
      <c r="BC214" s="321"/>
      <c r="BD214" s="399"/>
      <c r="BE214" s="393"/>
      <c r="BF214" s="343"/>
      <c r="BG214" s="320"/>
      <c r="BH214" s="319"/>
      <c r="BI214" s="17"/>
    </row>
    <row r="215" spans="52:61" x14ac:dyDescent="0.3">
      <c r="AZ215" s="393"/>
      <c r="BA215" s="320" t="s">
        <v>246</v>
      </c>
      <c r="BB215" s="141"/>
      <c r="BC215" s="319"/>
      <c r="BD215" s="399"/>
      <c r="BE215" s="393"/>
      <c r="BF215" s="320" t="s">
        <v>246</v>
      </c>
      <c r="BG215" s="332"/>
      <c r="BH215" s="319"/>
      <c r="BI215" s="17"/>
    </row>
    <row r="216" spans="52:61" x14ac:dyDescent="0.3">
      <c r="AZ216" s="393"/>
      <c r="BA216" s="320"/>
      <c r="BB216" s="320"/>
      <c r="BC216" s="320"/>
      <c r="BD216" s="399"/>
      <c r="BE216" s="393"/>
      <c r="BF216" s="320"/>
      <c r="BG216" s="320"/>
      <c r="BH216" s="320"/>
      <c r="BI216" s="17"/>
    </row>
    <row r="217" spans="52:61" x14ac:dyDescent="0.3">
      <c r="AZ217" s="393"/>
      <c r="BA217" s="320" t="s">
        <v>247</v>
      </c>
      <c r="BB217" s="319"/>
      <c r="BC217" s="319"/>
      <c r="BD217" s="399"/>
      <c r="BE217" s="393"/>
      <c r="BF217" s="320" t="s">
        <v>247</v>
      </c>
      <c r="BG217" s="319"/>
      <c r="BH217" s="319"/>
      <c r="BI217" s="17"/>
    </row>
    <row r="218" spans="52:61" x14ac:dyDescent="0.3">
      <c r="AZ218" s="393"/>
      <c r="BA218" s="320" t="s">
        <v>248</v>
      </c>
      <c r="BB218" s="321"/>
      <c r="BC218" s="321"/>
      <c r="BD218" s="399"/>
      <c r="BE218" s="393"/>
      <c r="BF218" s="320" t="s">
        <v>248</v>
      </c>
      <c r="BG218" s="321"/>
      <c r="BH218" s="321"/>
      <c r="BI218" s="17"/>
    </row>
    <row r="219" spans="52:61" ht="15" thickBot="1" x14ac:dyDescent="0.35">
      <c r="AZ219" s="394"/>
      <c r="BA219" s="395"/>
      <c r="BB219" s="395"/>
      <c r="BC219" s="395"/>
      <c r="BD219" s="403"/>
      <c r="BE219" s="394"/>
      <c r="BF219" s="395"/>
      <c r="BG219" s="395"/>
      <c r="BH219" s="395"/>
      <c r="BI219" s="397"/>
    </row>
    <row r="220" spans="52:61" ht="15.6" x14ac:dyDescent="0.3">
      <c r="AZ220" s="390"/>
      <c r="BA220" s="391" t="str">
        <f>AO33</f>
        <v>13U</v>
      </c>
      <c r="BB220" s="392" t="s">
        <v>342</v>
      </c>
      <c r="BC220" s="392"/>
      <c r="BD220" s="398"/>
      <c r="BE220" s="390"/>
      <c r="BF220" s="391" t="str">
        <f>AO33</f>
        <v>13U</v>
      </c>
      <c r="BG220" s="5" t="s">
        <v>343</v>
      </c>
      <c r="BH220" s="392"/>
      <c r="BI220" s="57"/>
    </row>
    <row r="221" spans="52:61" x14ac:dyDescent="0.3">
      <c r="AZ221" s="393"/>
      <c r="BA221" s="320" t="s">
        <v>244</v>
      </c>
      <c r="BB221" s="320"/>
      <c r="BC221" s="320"/>
      <c r="BD221" s="399"/>
      <c r="BE221" s="393"/>
      <c r="BF221" s="320" t="s">
        <v>244</v>
      </c>
      <c r="BG221" s="320"/>
      <c r="BH221" s="320"/>
      <c r="BI221" s="17"/>
    </row>
    <row r="222" spans="52:61" x14ac:dyDescent="0.3">
      <c r="AZ222" s="393"/>
      <c r="BA222" s="320" t="s">
        <v>245</v>
      </c>
      <c r="BB222" s="320"/>
      <c r="BC222" s="320"/>
      <c r="BD222" s="399"/>
      <c r="BE222" s="393"/>
      <c r="BF222" s="320" t="s">
        <v>245</v>
      </c>
      <c r="BG222" s="320"/>
      <c r="BH222" s="320"/>
      <c r="BI222" s="17"/>
    </row>
    <row r="223" spans="52:61" x14ac:dyDescent="0.3">
      <c r="AZ223" s="393"/>
      <c r="BA223" s="339">
        <f>$BA$210</f>
        <v>41421</v>
      </c>
      <c r="BB223" s="320"/>
      <c r="BC223" s="320"/>
      <c r="BD223" s="399"/>
      <c r="BE223" s="393"/>
      <c r="BF223" s="339">
        <f>$BA$210</f>
        <v>41421</v>
      </c>
      <c r="BG223" s="320"/>
      <c r="BH223" s="320"/>
      <c r="BI223" s="17"/>
    </row>
    <row r="224" spans="52:61" x14ac:dyDescent="0.3">
      <c r="AZ224" s="393"/>
      <c r="BA224" s="339" t="str">
        <f>$BA$211</f>
        <v>Shrewsbury</v>
      </c>
      <c r="BB224" s="339" t="str">
        <f>$BB$211</f>
        <v>School</v>
      </c>
      <c r="BC224" s="320" t="s">
        <v>135</v>
      </c>
      <c r="BD224" s="399"/>
      <c r="BE224" s="393"/>
      <c r="BF224" s="339" t="str">
        <f>L41</f>
        <v>Little Silver</v>
      </c>
      <c r="BG224" s="339" t="str">
        <f>L42</f>
        <v>Sickles</v>
      </c>
      <c r="BH224" s="320" t="s">
        <v>135</v>
      </c>
      <c r="BI224" s="17"/>
    </row>
    <row r="225" spans="52:61" x14ac:dyDescent="0.3">
      <c r="AZ225" s="393"/>
      <c r="BA225" s="341">
        <f>B53</f>
        <v>0.47916666666666669</v>
      </c>
      <c r="BB225" s="333"/>
      <c r="BC225" s="320"/>
      <c r="BD225" s="399"/>
      <c r="BE225" s="393"/>
      <c r="BF225" s="341">
        <f>B43</f>
        <v>0.375</v>
      </c>
      <c r="BG225" s="320"/>
      <c r="BH225" s="320"/>
      <c r="BI225" s="17"/>
    </row>
    <row r="226" spans="52:61" x14ac:dyDescent="0.3">
      <c r="AZ226" s="393"/>
      <c r="BA226" s="4"/>
      <c r="BB226" s="333"/>
      <c r="BC226" s="319"/>
      <c r="BD226" s="399"/>
      <c r="BE226" s="393"/>
      <c r="BF226" s="4"/>
      <c r="BG226" s="333"/>
      <c r="BH226" s="319"/>
      <c r="BI226" s="17"/>
    </row>
    <row r="227" spans="52:61" x14ac:dyDescent="0.3">
      <c r="AZ227" s="393"/>
      <c r="BA227" s="341"/>
      <c r="BB227" s="333"/>
      <c r="BC227" s="319"/>
      <c r="BD227" s="399"/>
      <c r="BE227" s="393"/>
      <c r="BF227" s="4"/>
      <c r="BG227" s="333"/>
      <c r="BH227" s="319"/>
      <c r="BI227" s="17"/>
    </row>
    <row r="228" spans="52:61" x14ac:dyDescent="0.3">
      <c r="AZ228" s="393"/>
      <c r="BA228" s="320" t="s">
        <v>246</v>
      </c>
      <c r="BB228" s="319"/>
      <c r="BC228" s="319"/>
      <c r="BD228" s="399"/>
      <c r="BE228" s="393"/>
      <c r="BF228" s="320" t="s">
        <v>246</v>
      </c>
      <c r="BG228" s="332"/>
      <c r="BH228" s="319"/>
      <c r="BI228" s="17"/>
    </row>
    <row r="229" spans="52:61" x14ac:dyDescent="0.3">
      <c r="AZ229" s="393"/>
      <c r="BA229" s="320"/>
      <c r="BB229" s="320"/>
      <c r="BC229" s="320"/>
      <c r="BD229" s="399"/>
      <c r="BE229" s="393"/>
      <c r="BF229" s="320"/>
      <c r="BG229" s="320"/>
      <c r="BH229" s="320"/>
      <c r="BI229" s="17"/>
    </row>
    <row r="230" spans="52:61" x14ac:dyDescent="0.3">
      <c r="AZ230" s="393"/>
      <c r="BA230" s="320" t="s">
        <v>247</v>
      </c>
      <c r="BB230" s="319"/>
      <c r="BC230" s="319"/>
      <c r="BD230" s="399"/>
      <c r="BE230" s="393"/>
      <c r="BF230" s="320" t="s">
        <v>247</v>
      </c>
      <c r="BG230" s="319"/>
      <c r="BH230" s="319"/>
      <c r="BI230" s="17"/>
    </row>
    <row r="231" spans="52:61" x14ac:dyDescent="0.3">
      <c r="AZ231" s="393"/>
      <c r="BA231" s="320" t="s">
        <v>248</v>
      </c>
      <c r="BB231" s="321"/>
      <c r="BC231" s="321"/>
      <c r="BD231" s="399"/>
      <c r="BE231" s="393"/>
      <c r="BF231" s="320" t="s">
        <v>248</v>
      </c>
      <c r="BG231" s="321"/>
      <c r="BH231" s="321"/>
      <c r="BI231" s="17"/>
    </row>
    <row r="232" spans="52:61" ht="15" thickBot="1" x14ac:dyDescent="0.35">
      <c r="AZ232" s="394"/>
      <c r="BA232" s="395"/>
      <c r="BB232" s="395"/>
      <c r="BC232" s="395"/>
      <c r="BD232" s="403"/>
      <c r="BE232" s="394"/>
      <c r="BF232" s="395"/>
      <c r="BG232" s="395"/>
      <c r="BH232" s="395"/>
      <c r="BI232" s="397"/>
    </row>
    <row r="233" spans="52:61" ht="15.6" x14ac:dyDescent="0.3">
      <c r="AZ233" s="390"/>
      <c r="BA233" s="391" t="str">
        <f>AO33</f>
        <v>13U</v>
      </c>
      <c r="BB233" s="392" t="s">
        <v>344</v>
      </c>
      <c r="BC233" s="392"/>
      <c r="BD233" s="398"/>
      <c r="BE233" s="390"/>
      <c r="BF233" s="391" t="str">
        <f>AO33</f>
        <v>13U</v>
      </c>
      <c r="BG233" s="5" t="s">
        <v>345</v>
      </c>
      <c r="BH233" s="392"/>
      <c r="BI233" s="57"/>
    </row>
    <row r="234" spans="52:61" x14ac:dyDescent="0.3">
      <c r="AZ234" s="393"/>
      <c r="BA234" s="320" t="s">
        <v>244</v>
      </c>
      <c r="BB234" s="320"/>
      <c r="BC234" s="320"/>
      <c r="BD234" s="399"/>
      <c r="BE234" s="393"/>
      <c r="BF234" s="320" t="s">
        <v>244</v>
      </c>
      <c r="BG234" s="320"/>
      <c r="BH234" s="320"/>
      <c r="BI234" s="17"/>
    </row>
    <row r="235" spans="52:61" x14ac:dyDescent="0.3">
      <c r="AZ235" s="393"/>
      <c r="BA235" s="320" t="s">
        <v>245</v>
      </c>
      <c r="BB235" s="320"/>
      <c r="BC235" s="320"/>
      <c r="BD235" s="399"/>
      <c r="BE235" s="393"/>
      <c r="BF235" s="320" t="s">
        <v>245</v>
      </c>
      <c r="BG235" s="320"/>
      <c r="BH235" s="320"/>
      <c r="BI235" s="17"/>
    </row>
    <row r="236" spans="52:61" x14ac:dyDescent="0.3">
      <c r="AZ236" s="393"/>
      <c r="BA236" s="339">
        <f>$BA$210</f>
        <v>41421</v>
      </c>
      <c r="BB236" s="320"/>
      <c r="BC236" s="320"/>
      <c r="BD236" s="399"/>
      <c r="BE236" s="393"/>
      <c r="BF236" s="339">
        <f>$BA$210</f>
        <v>41421</v>
      </c>
      <c r="BG236" s="320"/>
      <c r="BH236" s="320"/>
      <c r="BI236" s="17"/>
    </row>
    <row r="237" spans="52:61" x14ac:dyDescent="0.3">
      <c r="AZ237" s="393"/>
      <c r="BA237" s="339" t="str">
        <f>$BF$224</f>
        <v>Little Silver</v>
      </c>
      <c r="BB237" s="339" t="str">
        <f>$BG$224</f>
        <v>Sickles</v>
      </c>
      <c r="BC237" s="320" t="s">
        <v>135</v>
      </c>
      <c r="BD237" s="399"/>
      <c r="BE237" s="393"/>
      <c r="BF237" s="339" t="str">
        <f>T41</f>
        <v>Red Bank Regional</v>
      </c>
      <c r="BG237" s="339" t="str">
        <f>T42</f>
        <v>JV Field</v>
      </c>
      <c r="BH237" s="320" t="s">
        <v>135</v>
      </c>
      <c r="BI237" s="17"/>
    </row>
    <row r="238" spans="52:61" x14ac:dyDescent="0.3">
      <c r="AZ238" s="393"/>
      <c r="BA238" s="341">
        <f>B53</f>
        <v>0.47916666666666669</v>
      </c>
      <c r="BB238" s="4"/>
      <c r="BC238" s="4"/>
      <c r="BD238" s="17"/>
      <c r="BE238" s="393"/>
      <c r="BF238" s="341">
        <f>B43</f>
        <v>0.375</v>
      </c>
      <c r="BG238" s="320"/>
      <c r="BH238" s="320"/>
      <c r="BI238" s="17"/>
    </row>
    <row r="239" spans="52:61" x14ac:dyDescent="0.3">
      <c r="AZ239" s="393"/>
      <c r="BA239" s="4"/>
      <c r="BB239" s="413"/>
      <c r="BC239" s="141"/>
      <c r="BD239" s="17"/>
      <c r="BE239" s="393"/>
      <c r="BF239" s="4"/>
      <c r="BG239" s="333"/>
      <c r="BH239" s="319"/>
      <c r="BI239" s="17"/>
    </row>
    <row r="240" spans="52:61" x14ac:dyDescent="0.3">
      <c r="AZ240" s="393"/>
      <c r="BA240" s="343"/>
      <c r="BB240" s="413"/>
      <c r="BC240" s="321"/>
      <c r="BD240" s="399"/>
      <c r="BE240" s="393"/>
      <c r="BF240" s="4"/>
      <c r="BG240" s="333"/>
      <c r="BH240" s="319"/>
      <c r="BI240" s="17"/>
    </row>
    <row r="241" spans="52:61" x14ac:dyDescent="0.3">
      <c r="AZ241" s="393"/>
      <c r="BA241" s="320" t="s">
        <v>246</v>
      </c>
      <c r="BB241" s="141"/>
      <c r="BC241" s="319"/>
      <c r="BD241" s="399"/>
      <c r="BE241" s="393"/>
      <c r="BF241" s="320" t="s">
        <v>246</v>
      </c>
      <c r="BG241" s="332"/>
      <c r="BH241" s="319"/>
      <c r="BI241" s="17"/>
    </row>
    <row r="242" spans="52:61" x14ac:dyDescent="0.3">
      <c r="AZ242" s="393"/>
      <c r="BA242" s="320"/>
      <c r="BB242" s="320"/>
      <c r="BC242" s="320"/>
      <c r="BD242" s="399"/>
      <c r="BE242" s="393"/>
      <c r="BF242" s="320"/>
      <c r="BG242" s="320"/>
      <c r="BH242" s="320"/>
      <c r="BI242" s="17"/>
    </row>
    <row r="243" spans="52:61" x14ac:dyDescent="0.3">
      <c r="AZ243" s="393"/>
      <c r="BA243" s="320" t="s">
        <v>247</v>
      </c>
      <c r="BB243" s="319"/>
      <c r="BC243" s="319"/>
      <c r="BD243" s="399"/>
      <c r="BE243" s="393"/>
      <c r="BF243" s="320" t="s">
        <v>247</v>
      </c>
      <c r="BG243" s="319"/>
      <c r="BH243" s="319"/>
      <c r="BI243" s="17"/>
    </row>
    <row r="244" spans="52:61" x14ac:dyDescent="0.3">
      <c r="AZ244" s="393"/>
      <c r="BA244" s="320" t="s">
        <v>248</v>
      </c>
      <c r="BB244" s="321"/>
      <c r="BC244" s="321"/>
      <c r="BD244" s="399"/>
      <c r="BE244" s="393"/>
      <c r="BF244" s="320" t="s">
        <v>248</v>
      </c>
      <c r="BG244" s="321"/>
      <c r="BH244" s="321"/>
      <c r="BI244" s="17"/>
    </row>
    <row r="245" spans="52:61" ht="15" thickBot="1" x14ac:dyDescent="0.35">
      <c r="AZ245" s="394"/>
      <c r="BA245" s="16"/>
      <c r="BB245" s="16"/>
      <c r="BC245" s="16"/>
      <c r="BD245" s="397"/>
      <c r="BE245" s="394"/>
      <c r="BF245" s="395"/>
      <c r="BG245" s="395"/>
      <c r="BH245" s="395"/>
      <c r="BI245" s="397"/>
    </row>
    <row r="246" spans="52:61" ht="15.6" x14ac:dyDescent="0.3">
      <c r="AZ246" s="390"/>
      <c r="BA246" s="391" t="str">
        <f>AO33</f>
        <v>13U</v>
      </c>
      <c r="BB246" s="392" t="s">
        <v>346</v>
      </c>
      <c r="BC246" s="392"/>
      <c r="BD246" s="398"/>
    </row>
    <row r="247" spans="52:61" x14ac:dyDescent="0.3">
      <c r="AZ247" s="393"/>
      <c r="BA247" s="320" t="s">
        <v>244</v>
      </c>
      <c r="BB247" s="320"/>
      <c r="BC247" s="320"/>
      <c r="BD247" s="399"/>
    </row>
    <row r="248" spans="52:61" x14ac:dyDescent="0.3">
      <c r="AZ248" s="393"/>
      <c r="BA248" s="320" t="s">
        <v>245</v>
      </c>
      <c r="BB248" s="320"/>
      <c r="BC248" s="320"/>
      <c r="BD248" s="399"/>
    </row>
    <row r="249" spans="52:61" x14ac:dyDescent="0.3">
      <c r="AZ249" s="393"/>
      <c r="BA249" s="339">
        <f>$BA$210</f>
        <v>41421</v>
      </c>
      <c r="BB249" s="320"/>
      <c r="BC249" s="320"/>
      <c r="BD249" s="399"/>
    </row>
    <row r="250" spans="52:61" x14ac:dyDescent="0.3">
      <c r="AZ250" s="393"/>
      <c r="BA250" s="339" t="str">
        <f>T46</f>
        <v>Oceanport</v>
      </c>
      <c r="BB250" s="339" t="str">
        <f>T47</f>
        <v>Blackberry</v>
      </c>
      <c r="BC250" s="320" t="s">
        <v>135</v>
      </c>
      <c r="BD250" s="399"/>
    </row>
    <row r="251" spans="52:61" x14ac:dyDescent="0.3">
      <c r="AZ251" s="393"/>
      <c r="BA251" s="341">
        <f>B43</f>
        <v>0.375</v>
      </c>
      <c r="BB251" s="4"/>
      <c r="BC251" s="4"/>
      <c r="BD251" s="17"/>
    </row>
    <row r="252" spans="52:61" x14ac:dyDescent="0.3">
      <c r="AZ252" s="393"/>
      <c r="BA252" s="4"/>
      <c r="BB252" s="413"/>
      <c r="BC252" s="141"/>
      <c r="BD252" s="17"/>
    </row>
    <row r="253" spans="52:61" x14ac:dyDescent="0.3">
      <c r="AZ253" s="393"/>
      <c r="BA253" s="343"/>
      <c r="BB253" s="413"/>
      <c r="BC253" s="321"/>
      <c r="BD253" s="399"/>
    </row>
    <row r="254" spans="52:61" x14ac:dyDescent="0.3">
      <c r="AZ254" s="393"/>
      <c r="BA254" s="320" t="s">
        <v>246</v>
      </c>
      <c r="BB254" s="141"/>
      <c r="BC254" s="319"/>
      <c r="BD254" s="399"/>
    </row>
    <row r="255" spans="52:61" x14ac:dyDescent="0.3">
      <c r="AZ255" s="393"/>
      <c r="BA255" s="320"/>
      <c r="BB255" s="320"/>
      <c r="BC255" s="320"/>
      <c r="BD255" s="399"/>
    </row>
    <row r="256" spans="52:61" x14ac:dyDescent="0.3">
      <c r="AZ256" s="393"/>
      <c r="BA256" s="320" t="s">
        <v>247</v>
      </c>
      <c r="BB256" s="319"/>
      <c r="BC256" s="319"/>
      <c r="BD256" s="399"/>
    </row>
    <row r="257" spans="52:61" x14ac:dyDescent="0.3">
      <c r="AZ257" s="393"/>
      <c r="BA257" s="320" t="s">
        <v>248</v>
      </c>
      <c r="BB257" s="321"/>
      <c r="BC257" s="321"/>
      <c r="BD257" s="399"/>
    </row>
    <row r="258" spans="52:61" ht="15" thickBot="1" x14ac:dyDescent="0.35">
      <c r="AZ258" s="394"/>
      <c r="BA258" s="16"/>
      <c r="BB258" s="16"/>
      <c r="BC258" s="16"/>
      <c r="BD258" s="397"/>
    </row>
    <row r="259" spans="52:61" ht="15.6" x14ac:dyDescent="0.3">
      <c r="AZ259" s="390"/>
      <c r="BA259" s="391"/>
      <c r="BB259" s="392"/>
      <c r="BC259" s="392"/>
      <c r="BD259" s="398"/>
      <c r="BE259" s="390"/>
      <c r="BF259" s="391" t="str">
        <f>AO33</f>
        <v>13U</v>
      </c>
      <c r="BG259" s="5"/>
      <c r="BH259" s="392"/>
      <c r="BI259" s="57"/>
    </row>
    <row r="260" spans="52:61" x14ac:dyDescent="0.3">
      <c r="AZ260" s="393"/>
      <c r="BA260" s="320"/>
      <c r="BB260" s="320"/>
      <c r="BC260" s="320"/>
      <c r="BD260" s="399"/>
      <c r="BE260" s="393"/>
      <c r="BF260" s="320" t="s">
        <v>244</v>
      </c>
      <c r="BG260" s="320"/>
      <c r="BH260" s="320"/>
      <c r="BI260" s="17"/>
    </row>
    <row r="261" spans="52:61" x14ac:dyDescent="0.3">
      <c r="AZ261" s="393"/>
      <c r="BA261" s="320"/>
      <c r="BB261" s="320"/>
      <c r="BC261" s="320"/>
      <c r="BD261" s="399"/>
      <c r="BE261" s="393"/>
      <c r="BF261" s="320" t="s">
        <v>245</v>
      </c>
      <c r="BG261" s="320"/>
      <c r="BH261" s="320"/>
      <c r="BI261" s="17"/>
    </row>
    <row r="262" spans="52:61" x14ac:dyDescent="0.3">
      <c r="AZ262" s="393"/>
      <c r="BA262" s="339"/>
      <c r="BB262" s="320"/>
      <c r="BC262" s="320"/>
      <c r="BD262" s="399"/>
      <c r="BE262" s="393"/>
      <c r="BF262" s="339">
        <f>$BF$106</f>
        <v>41420</v>
      </c>
      <c r="BG262" s="320"/>
      <c r="BH262" s="320"/>
      <c r="BI262" s="17"/>
    </row>
    <row r="263" spans="52:61" x14ac:dyDescent="0.3">
      <c r="AZ263" s="393"/>
      <c r="BA263" s="339"/>
      <c r="BB263" s="341"/>
      <c r="BC263" s="320"/>
      <c r="BD263" s="399"/>
      <c r="BE263" s="393"/>
      <c r="BF263" s="339" t="str">
        <f>P24</f>
        <v>Oceanport</v>
      </c>
      <c r="BG263" s="341" t="str">
        <f>P25</f>
        <v>Blackberry</v>
      </c>
      <c r="BH263" s="320" t="s">
        <v>135</v>
      </c>
      <c r="BI263" s="17"/>
    </row>
    <row r="264" spans="52:61" x14ac:dyDescent="0.3">
      <c r="AZ264" s="393"/>
      <c r="BA264" s="341"/>
      <c r="BB264" s="333"/>
      <c r="BC264" s="320"/>
      <c r="BD264" s="399"/>
      <c r="BE264" s="393"/>
      <c r="BF264" s="341">
        <f>B9</f>
        <v>0.35416666666666669</v>
      </c>
      <c r="BG264" s="320"/>
      <c r="BH264" s="320"/>
      <c r="BI264" s="17"/>
    </row>
    <row r="265" spans="52:61" x14ac:dyDescent="0.3">
      <c r="AZ265" s="393"/>
      <c r="BA265" s="333"/>
      <c r="BB265" s="4"/>
      <c r="BC265" s="319"/>
      <c r="BD265" s="399"/>
      <c r="BE265" s="393"/>
      <c r="BF265" s="333" t="str">
        <f>P9</f>
        <v>Frozen Ropes</v>
      </c>
      <c r="BG265" s="4"/>
      <c r="BH265" s="319"/>
      <c r="BI265" s="17"/>
    </row>
    <row r="266" spans="52:61" x14ac:dyDescent="0.3">
      <c r="AZ266" s="393"/>
      <c r="BA266" s="333"/>
      <c r="BB266" s="4"/>
      <c r="BC266" s="319"/>
      <c r="BD266" s="399"/>
      <c r="BE266" s="393"/>
      <c r="BF266" s="333" t="str">
        <f>P10</f>
        <v>Jersey Shore A's</v>
      </c>
      <c r="BG266" s="4"/>
      <c r="BH266" s="319"/>
      <c r="BI266" s="17"/>
    </row>
    <row r="267" spans="52:61" x14ac:dyDescent="0.3">
      <c r="AZ267" s="393"/>
      <c r="BA267" s="320"/>
      <c r="BB267" s="319"/>
      <c r="BC267" s="319"/>
      <c r="BD267" s="399"/>
      <c r="BE267" s="393"/>
      <c r="BF267" s="320" t="s">
        <v>246</v>
      </c>
      <c r="BG267" s="332"/>
      <c r="BH267" s="319"/>
      <c r="BI267" s="17"/>
    </row>
    <row r="268" spans="52:61" x14ac:dyDescent="0.3">
      <c r="AZ268" s="393"/>
      <c r="BA268" s="320"/>
      <c r="BB268" s="320"/>
      <c r="BC268" s="320"/>
      <c r="BD268" s="399"/>
      <c r="BE268" s="393"/>
      <c r="BF268" s="320"/>
      <c r="BG268" s="320"/>
      <c r="BH268" s="320"/>
      <c r="BI268" s="17"/>
    </row>
    <row r="269" spans="52:61" x14ac:dyDescent="0.3">
      <c r="AZ269" s="393"/>
      <c r="BA269" s="320"/>
      <c r="BB269" s="319"/>
      <c r="BC269" s="319"/>
      <c r="BD269" s="399"/>
      <c r="BE269" s="393"/>
      <c r="BF269" s="320" t="s">
        <v>247</v>
      </c>
      <c r="BG269" s="319"/>
      <c r="BH269" s="319"/>
      <c r="BI269" s="17"/>
    </row>
    <row r="270" spans="52:61" x14ac:dyDescent="0.3">
      <c r="AZ270" s="393"/>
      <c r="BA270" s="320"/>
      <c r="BB270" s="321"/>
      <c r="BC270" s="321"/>
      <c r="BD270" s="399"/>
      <c r="BE270" s="393"/>
      <c r="BF270" s="320" t="s">
        <v>248</v>
      </c>
      <c r="BG270" s="321"/>
      <c r="BH270" s="321"/>
      <c r="BI270" s="17"/>
    </row>
    <row r="271" spans="52:61" ht="15" thickBot="1" x14ac:dyDescent="0.35">
      <c r="AZ271" s="394"/>
      <c r="BA271" s="395"/>
      <c r="BB271" s="395"/>
      <c r="BC271" s="395"/>
      <c r="BD271" s="403"/>
      <c r="BE271" s="394"/>
      <c r="BF271" s="395"/>
      <c r="BG271" s="395"/>
      <c r="BH271" s="395"/>
      <c r="BI271" s="397"/>
    </row>
    <row r="272" spans="52:61" ht="15.6" x14ac:dyDescent="0.3">
      <c r="AZ272" s="390"/>
      <c r="BA272" s="391" t="str">
        <f>AO33</f>
        <v>13U</v>
      </c>
      <c r="BB272" s="392"/>
      <c r="BC272" s="392"/>
      <c r="BD272" s="398"/>
      <c r="BE272" s="390"/>
      <c r="BF272" s="391" t="str">
        <f>AO33</f>
        <v>13U</v>
      </c>
      <c r="BG272" s="5"/>
      <c r="BH272" s="392"/>
      <c r="BI272" s="57"/>
    </row>
    <row r="273" spans="52:61" x14ac:dyDescent="0.3">
      <c r="AZ273" s="393"/>
      <c r="BA273" s="320" t="s">
        <v>244</v>
      </c>
      <c r="BB273" s="320"/>
      <c r="BC273" s="320"/>
      <c r="BD273" s="399"/>
      <c r="BE273" s="393"/>
      <c r="BF273" s="320" t="s">
        <v>244</v>
      </c>
      <c r="BG273" s="320"/>
      <c r="BH273" s="320"/>
      <c r="BI273" s="17"/>
    </row>
    <row r="274" spans="52:61" x14ac:dyDescent="0.3">
      <c r="AZ274" s="393"/>
      <c r="BA274" s="320" t="s">
        <v>245</v>
      </c>
      <c r="BB274" s="320"/>
      <c r="BC274" s="320"/>
      <c r="BD274" s="399"/>
      <c r="BE274" s="393"/>
      <c r="BF274" s="320" t="s">
        <v>245</v>
      </c>
      <c r="BG274" s="320"/>
      <c r="BH274" s="320"/>
      <c r="BI274" s="17"/>
    </row>
    <row r="275" spans="52:61" x14ac:dyDescent="0.3">
      <c r="AZ275" s="393"/>
      <c r="BA275" s="339">
        <f>$BA$132</f>
        <v>41420</v>
      </c>
      <c r="BB275" s="320"/>
      <c r="BC275" s="320"/>
      <c r="BD275" s="399"/>
      <c r="BE275" s="393"/>
      <c r="BF275" s="339">
        <f>$BA$132</f>
        <v>41420</v>
      </c>
      <c r="BG275" s="320"/>
      <c r="BH275" s="320"/>
      <c r="BI275" s="17"/>
    </row>
    <row r="276" spans="52:61" x14ac:dyDescent="0.3">
      <c r="AZ276" s="393"/>
      <c r="BA276" s="339" t="str">
        <f>BF263</f>
        <v>Oceanport</v>
      </c>
      <c r="BB276" s="339" t="str">
        <f>BG263</f>
        <v>Blackberry</v>
      </c>
      <c r="BC276" s="320" t="s">
        <v>135</v>
      </c>
      <c r="BD276" s="399"/>
      <c r="BE276" s="393"/>
      <c r="BF276" s="339" t="str">
        <f>BF263</f>
        <v>Oceanport</v>
      </c>
      <c r="BG276" s="339" t="str">
        <f>BG263</f>
        <v>Blackberry</v>
      </c>
      <c r="BH276" s="320" t="s">
        <v>135</v>
      </c>
      <c r="BI276" s="17"/>
    </row>
    <row r="277" spans="52:61" x14ac:dyDescent="0.3">
      <c r="AZ277" s="393"/>
      <c r="BA277" s="341">
        <f>$BF$147</f>
        <v>0.44791666666666669</v>
      </c>
      <c r="BB277" s="4"/>
      <c r="BC277" s="4"/>
      <c r="BD277" s="17"/>
      <c r="BE277" s="393"/>
      <c r="BF277" s="341">
        <f>$BA$160</f>
        <v>4.1666666666666664E-2</v>
      </c>
      <c r="BG277" s="320"/>
      <c r="BH277" s="4"/>
      <c r="BI277" s="17"/>
    </row>
    <row r="278" spans="52:61" x14ac:dyDescent="0.3">
      <c r="AZ278" s="393"/>
      <c r="BA278" s="413" t="str">
        <f>P12</f>
        <v>Jersey Shore A's</v>
      </c>
      <c r="BB278" s="4"/>
      <c r="BC278" s="141"/>
      <c r="BD278" s="17"/>
      <c r="BE278" s="393"/>
      <c r="BF278" s="320" t="str">
        <f>P15</f>
        <v>Howell Hitman</v>
      </c>
      <c r="BG278" s="4"/>
      <c r="BH278" s="141"/>
      <c r="BI278" s="17"/>
    </row>
    <row r="279" spans="52:61" x14ac:dyDescent="0.3">
      <c r="AZ279" s="393"/>
      <c r="BA279" s="413" t="str">
        <f>P13</f>
        <v>Howell Hitman</v>
      </c>
      <c r="BB279" s="4"/>
      <c r="BC279" s="321"/>
      <c r="BD279" s="399"/>
      <c r="BE279" s="393"/>
      <c r="BF279" s="320" t="str">
        <f>P16</f>
        <v>Monmouth County Colts</v>
      </c>
      <c r="BG279" s="4"/>
      <c r="BH279" s="319"/>
      <c r="BI279" s="17"/>
    </row>
    <row r="280" spans="52:61" x14ac:dyDescent="0.3">
      <c r="AZ280" s="393"/>
      <c r="BA280" s="320" t="s">
        <v>246</v>
      </c>
      <c r="BB280" s="141"/>
      <c r="BC280" s="319"/>
      <c r="BD280" s="399"/>
      <c r="BE280" s="393"/>
      <c r="BF280" s="320" t="s">
        <v>246</v>
      </c>
      <c r="BG280" s="332"/>
      <c r="BH280" s="319"/>
      <c r="BI280" s="17"/>
    </row>
    <row r="281" spans="52:61" x14ac:dyDescent="0.3">
      <c r="AZ281" s="393"/>
      <c r="BA281" s="320"/>
      <c r="BB281" s="320"/>
      <c r="BC281" s="320"/>
      <c r="BD281" s="399"/>
      <c r="BE281" s="393"/>
      <c r="BF281" s="320"/>
      <c r="BG281" s="320"/>
      <c r="BH281" s="320"/>
      <c r="BI281" s="17"/>
    </row>
    <row r="282" spans="52:61" x14ac:dyDescent="0.3">
      <c r="AZ282" s="393"/>
      <c r="BA282" s="320" t="s">
        <v>247</v>
      </c>
      <c r="BB282" s="319"/>
      <c r="BC282" s="319"/>
      <c r="BD282" s="399"/>
      <c r="BE282" s="393"/>
      <c r="BF282" s="320" t="s">
        <v>247</v>
      </c>
      <c r="BG282" s="319"/>
      <c r="BH282" s="319"/>
      <c r="BI282" s="17"/>
    </row>
    <row r="283" spans="52:61" x14ac:dyDescent="0.3">
      <c r="AZ283" s="393"/>
      <c r="BA283" s="320" t="s">
        <v>248</v>
      </c>
      <c r="BB283" s="321"/>
      <c r="BC283" s="321"/>
      <c r="BD283" s="399"/>
      <c r="BE283" s="393"/>
      <c r="BF283" s="320" t="s">
        <v>248</v>
      </c>
      <c r="BG283" s="321"/>
      <c r="BH283" s="321"/>
      <c r="BI283" s="17"/>
    </row>
    <row r="284" spans="52:61" ht="15" thickBot="1" x14ac:dyDescent="0.35">
      <c r="AZ284" s="394"/>
      <c r="BA284" s="395"/>
      <c r="BB284" s="395"/>
      <c r="BC284" s="395"/>
      <c r="BD284" s="403"/>
      <c r="BE284" s="394"/>
      <c r="BF284" s="395"/>
      <c r="BG284" s="395"/>
      <c r="BH284" s="395"/>
      <c r="BI284" s="397"/>
    </row>
    <row r="285" spans="52:61" ht="15.6" x14ac:dyDescent="0.3">
      <c r="AZ285" s="390"/>
      <c r="BA285" s="391" t="str">
        <f>AO33</f>
        <v>13U</v>
      </c>
      <c r="BB285" s="392"/>
      <c r="BC285" s="392"/>
      <c r="BD285" s="398"/>
      <c r="BE285" s="390"/>
      <c r="BF285" s="391" t="str">
        <f>AO33</f>
        <v>13U</v>
      </c>
      <c r="BG285" s="5"/>
      <c r="BH285" s="392"/>
      <c r="BI285" s="57"/>
    </row>
    <row r="286" spans="52:61" x14ac:dyDescent="0.3">
      <c r="AZ286" s="393"/>
      <c r="BA286" s="320" t="s">
        <v>244</v>
      </c>
      <c r="BB286" s="320"/>
      <c r="BC286" s="320"/>
      <c r="BD286" s="399"/>
      <c r="BE286" s="393"/>
      <c r="BF286" s="320" t="s">
        <v>244</v>
      </c>
      <c r="BG286" s="320"/>
      <c r="BH286" s="320"/>
      <c r="BI286" s="17"/>
    </row>
    <row r="287" spans="52:61" x14ac:dyDescent="0.3">
      <c r="AZ287" s="393"/>
      <c r="BA287" s="320" t="s">
        <v>245</v>
      </c>
      <c r="BB287" s="320"/>
      <c r="BC287" s="320"/>
      <c r="BD287" s="399"/>
      <c r="BE287" s="393"/>
      <c r="BF287" s="320" t="s">
        <v>245</v>
      </c>
      <c r="BG287" s="320"/>
      <c r="BH287" s="320"/>
      <c r="BI287" s="17"/>
    </row>
    <row r="288" spans="52:61" x14ac:dyDescent="0.3">
      <c r="AZ288" s="393"/>
      <c r="BA288" s="339">
        <f>$BF$106</f>
        <v>41420</v>
      </c>
      <c r="BB288" s="320"/>
      <c r="BC288" s="320"/>
      <c r="BD288" s="399"/>
      <c r="BE288" s="393"/>
      <c r="BF288" s="339">
        <f>$BF$106</f>
        <v>41420</v>
      </c>
      <c r="BG288" s="320"/>
      <c r="BH288" s="320"/>
      <c r="BI288" s="17"/>
    </row>
    <row r="289" spans="52:61" x14ac:dyDescent="0.3">
      <c r="AZ289" s="393"/>
      <c r="BA289" s="339" t="str">
        <f>BF263</f>
        <v>Oceanport</v>
      </c>
      <c r="BB289" s="339" t="str">
        <f>BG263</f>
        <v>Blackberry</v>
      </c>
      <c r="BC289" s="320" t="s">
        <v>135</v>
      </c>
      <c r="BD289" s="399"/>
      <c r="BE289" s="393"/>
      <c r="BF289" s="339" t="str">
        <f>BF263</f>
        <v>Oceanport</v>
      </c>
      <c r="BG289" s="339" t="str">
        <f>BG263</f>
        <v>Blackberry</v>
      </c>
      <c r="BH289" s="320" t="s">
        <v>135</v>
      </c>
      <c r="BI289" s="17"/>
    </row>
    <row r="290" spans="52:61" x14ac:dyDescent="0.3">
      <c r="AZ290" s="393"/>
      <c r="BA290" s="341">
        <f>$BF$160</f>
        <v>0.13541666666666666</v>
      </c>
      <c r="BB290" s="333"/>
      <c r="BC290" s="320"/>
      <c r="BD290" s="399"/>
      <c r="BE290" s="393"/>
      <c r="BF290" s="341">
        <f>$BA$173</f>
        <v>0.22916666666666666</v>
      </c>
      <c r="BG290" s="320"/>
      <c r="BH290" s="320"/>
      <c r="BI290" s="17"/>
    </row>
    <row r="291" spans="52:61" x14ac:dyDescent="0.3">
      <c r="AZ291" s="393"/>
      <c r="BA291" s="333" t="str">
        <f>P18</f>
        <v>Jersey Strong</v>
      </c>
      <c r="BB291" s="4"/>
      <c r="BC291" s="319"/>
      <c r="BD291" s="399"/>
      <c r="BE291" s="393"/>
      <c r="BF291" s="333">
        <f>P21</f>
        <v>0</v>
      </c>
      <c r="BG291" s="4"/>
      <c r="BH291" s="319"/>
      <c r="BI291" s="17"/>
    </row>
    <row r="292" spans="52:61" x14ac:dyDescent="0.3">
      <c r="AZ292" s="393"/>
      <c r="BA292" s="333" t="str">
        <f>P19</f>
        <v>Lincroft Panthers Blue</v>
      </c>
      <c r="BB292" s="4"/>
      <c r="BC292" s="319"/>
      <c r="BD292" s="399"/>
      <c r="BE292" s="393"/>
      <c r="BF292" s="333">
        <f>P22</f>
        <v>0</v>
      </c>
      <c r="BG292" s="4"/>
      <c r="BH292" s="319"/>
      <c r="BI292" s="17"/>
    </row>
    <row r="293" spans="52:61" x14ac:dyDescent="0.3">
      <c r="AZ293" s="393"/>
      <c r="BA293" s="320" t="s">
        <v>246</v>
      </c>
      <c r="BB293" s="319"/>
      <c r="BC293" s="319"/>
      <c r="BD293" s="399"/>
      <c r="BE293" s="393"/>
      <c r="BF293" s="320" t="s">
        <v>246</v>
      </c>
      <c r="BG293" s="332"/>
      <c r="BH293" s="319"/>
      <c r="BI293" s="17"/>
    </row>
    <row r="294" spans="52:61" x14ac:dyDescent="0.3">
      <c r="AZ294" s="393"/>
      <c r="BA294" s="320"/>
      <c r="BB294" s="320"/>
      <c r="BC294" s="320"/>
      <c r="BD294" s="399"/>
      <c r="BE294" s="393"/>
      <c r="BF294" s="320"/>
      <c r="BG294" s="320"/>
      <c r="BH294" s="320"/>
      <c r="BI294" s="17"/>
    </row>
    <row r="295" spans="52:61" x14ac:dyDescent="0.3">
      <c r="AZ295" s="393"/>
      <c r="BA295" s="320" t="s">
        <v>247</v>
      </c>
      <c r="BB295" s="319"/>
      <c r="BC295" s="319"/>
      <c r="BD295" s="399"/>
      <c r="BE295" s="393"/>
      <c r="BF295" s="320" t="s">
        <v>247</v>
      </c>
      <c r="BG295" s="319"/>
      <c r="BH295" s="319"/>
      <c r="BI295" s="17"/>
    </row>
    <row r="296" spans="52:61" x14ac:dyDescent="0.3">
      <c r="AZ296" s="393"/>
      <c r="BA296" s="320" t="s">
        <v>248</v>
      </c>
      <c r="BB296" s="321"/>
      <c r="BC296" s="321"/>
      <c r="BD296" s="399"/>
      <c r="BE296" s="393"/>
      <c r="BF296" s="320" t="s">
        <v>248</v>
      </c>
      <c r="BG296" s="321"/>
      <c r="BH296" s="321"/>
      <c r="BI296" s="17"/>
    </row>
    <row r="297" spans="52:61" ht="15" thickBot="1" x14ac:dyDescent="0.35">
      <c r="AZ297" s="394"/>
      <c r="BA297" s="395"/>
      <c r="BB297" s="395"/>
      <c r="BC297" s="395"/>
      <c r="BD297" s="403"/>
      <c r="BE297" s="394"/>
      <c r="BF297" s="395"/>
      <c r="BG297" s="395"/>
      <c r="BH297" s="395"/>
      <c r="BI297" s="397"/>
    </row>
    <row r="298" spans="52:61" ht="15.6" x14ac:dyDescent="0.3">
      <c r="AZ298" s="390"/>
      <c r="BA298" s="391" t="str">
        <f>AO33</f>
        <v>13U</v>
      </c>
      <c r="BB298" s="392"/>
      <c r="BC298" s="392"/>
      <c r="BD298" s="398"/>
      <c r="BE298" s="390"/>
      <c r="BF298" s="391" t="str">
        <f>AO33</f>
        <v>13U</v>
      </c>
      <c r="BG298" s="392"/>
      <c r="BH298" s="392"/>
      <c r="BI298" s="57"/>
    </row>
    <row r="299" spans="52:61" x14ac:dyDescent="0.3">
      <c r="AZ299" s="393"/>
      <c r="BA299" s="320" t="s">
        <v>244</v>
      </c>
      <c r="BB299" s="320"/>
      <c r="BC299" s="320"/>
      <c r="BD299" s="399"/>
      <c r="BE299" s="393"/>
      <c r="BF299" s="320" t="s">
        <v>244</v>
      </c>
      <c r="BG299" s="320"/>
      <c r="BH299" s="320"/>
      <c r="BI299" s="17"/>
    </row>
    <row r="300" spans="52:61" x14ac:dyDescent="0.3">
      <c r="AZ300" s="393"/>
      <c r="BA300" s="320" t="s">
        <v>245</v>
      </c>
      <c r="BB300" s="320"/>
      <c r="BC300" s="320"/>
      <c r="BD300" s="399"/>
      <c r="BE300" s="393"/>
      <c r="BF300" s="320" t="s">
        <v>245</v>
      </c>
      <c r="BG300" s="320"/>
      <c r="BH300" s="320"/>
      <c r="BI300" s="17"/>
    </row>
    <row r="301" spans="52:61" x14ac:dyDescent="0.3">
      <c r="AZ301" s="393"/>
      <c r="BA301" s="339">
        <f>$BA$15</f>
        <v>41419</v>
      </c>
      <c r="BB301" s="320"/>
      <c r="BC301" s="320"/>
      <c r="BD301" s="399"/>
      <c r="BE301" s="393"/>
      <c r="BF301" s="339">
        <f>$BA$15</f>
        <v>41419</v>
      </c>
      <c r="BG301" s="320"/>
      <c r="BH301" s="320"/>
      <c r="BI301" s="17"/>
    </row>
    <row r="302" spans="52:61" x14ac:dyDescent="0.3">
      <c r="AZ302" s="393"/>
      <c r="BA302" s="339" t="str">
        <f>P24</f>
        <v>Oceanport</v>
      </c>
      <c r="BB302" s="340" t="str">
        <f>P25</f>
        <v>Blackberry</v>
      </c>
      <c r="BC302" s="320"/>
      <c r="BD302" s="399"/>
      <c r="BE302" s="393"/>
      <c r="BF302" s="339" t="str">
        <f>BA302</f>
        <v>Oceanport</v>
      </c>
      <c r="BG302" s="339" t="str">
        <f>BB302</f>
        <v>Blackberry</v>
      </c>
      <c r="BH302" s="320"/>
      <c r="BI302" s="17"/>
    </row>
    <row r="303" spans="52:61" x14ac:dyDescent="0.3">
      <c r="AZ303" s="393"/>
      <c r="BA303" s="341">
        <f>$BA$17</f>
        <v>0.35416666666666669</v>
      </c>
      <c r="BB303" s="320"/>
      <c r="BC303" s="343" t="s">
        <v>135</v>
      </c>
      <c r="BD303" s="404"/>
      <c r="BE303" s="393"/>
      <c r="BF303" s="341">
        <f>$BA$30</f>
        <v>0.44791666666666669</v>
      </c>
      <c r="BG303" s="320"/>
      <c r="BH303" s="320" t="s">
        <v>135</v>
      </c>
      <c r="BI303" s="17"/>
    </row>
    <row r="304" spans="52:61" x14ac:dyDescent="0.3">
      <c r="AZ304" s="393"/>
      <c r="BA304" s="333" t="str">
        <f>P26</f>
        <v>Lincroft Knight</v>
      </c>
      <c r="BB304" s="4"/>
      <c r="BC304" s="317"/>
      <c r="BD304" s="404"/>
      <c r="BE304" s="393"/>
      <c r="BF304" s="333" t="str">
        <f>P29</f>
        <v>Howell Hitman</v>
      </c>
      <c r="BG304" s="4"/>
      <c r="BH304" s="319"/>
      <c r="BI304" s="17"/>
    </row>
    <row r="305" spans="52:61" x14ac:dyDescent="0.3">
      <c r="AZ305" s="393"/>
      <c r="BA305" s="333" t="str">
        <f>P27</f>
        <v>Howell Hitman</v>
      </c>
      <c r="BB305" s="4"/>
      <c r="BC305" s="318"/>
      <c r="BD305" s="404"/>
      <c r="BE305" s="393"/>
      <c r="BF305" s="333" t="str">
        <f>P30</f>
        <v>Jersey Strong</v>
      </c>
      <c r="BG305" s="4"/>
      <c r="BH305" s="321"/>
      <c r="BI305" s="17"/>
    </row>
    <row r="306" spans="52:61" x14ac:dyDescent="0.3">
      <c r="AZ306" s="393"/>
      <c r="BA306" s="320" t="s">
        <v>246</v>
      </c>
      <c r="BB306" s="319"/>
      <c r="BC306" s="319"/>
      <c r="BD306" s="399"/>
      <c r="BE306" s="393"/>
      <c r="BF306" s="320" t="s">
        <v>246</v>
      </c>
      <c r="BG306" s="319"/>
      <c r="BH306" s="319"/>
      <c r="BI306" s="17"/>
    </row>
    <row r="307" spans="52:61" x14ac:dyDescent="0.3">
      <c r="AZ307" s="393"/>
      <c r="BA307" s="320"/>
      <c r="BB307" s="320"/>
      <c r="BC307" s="320"/>
      <c r="BD307" s="399"/>
      <c r="BE307" s="393"/>
      <c r="BF307" s="320"/>
      <c r="BG307" s="320"/>
      <c r="BH307" s="320"/>
      <c r="BI307" s="17"/>
    </row>
    <row r="308" spans="52:61" x14ac:dyDescent="0.3">
      <c r="AZ308" s="393"/>
      <c r="BA308" s="320" t="s">
        <v>247</v>
      </c>
      <c r="BB308" s="319"/>
      <c r="BC308" s="319"/>
      <c r="BD308" s="399"/>
      <c r="BE308" s="393"/>
      <c r="BF308" s="320" t="s">
        <v>247</v>
      </c>
      <c r="BG308" s="319"/>
      <c r="BH308" s="319"/>
      <c r="BI308" s="17"/>
    </row>
    <row r="309" spans="52:61" x14ac:dyDescent="0.3">
      <c r="AZ309" s="393"/>
      <c r="BA309" s="320" t="s">
        <v>248</v>
      </c>
      <c r="BB309" s="321"/>
      <c r="BC309" s="322"/>
      <c r="BD309" s="405"/>
      <c r="BE309" s="393"/>
      <c r="BF309" s="320" t="s">
        <v>248</v>
      </c>
      <c r="BG309" s="321"/>
      <c r="BH309" s="321"/>
      <c r="BI309" s="17"/>
    </row>
    <row r="310" spans="52:61" ht="15" thickBot="1" x14ac:dyDescent="0.35">
      <c r="AZ310" s="394"/>
      <c r="BA310" s="395"/>
      <c r="BB310" s="395"/>
      <c r="BC310" s="396"/>
      <c r="BD310" s="406"/>
      <c r="BE310" s="394"/>
      <c r="BF310" s="16"/>
      <c r="BG310" s="16"/>
      <c r="BH310" s="16"/>
      <c r="BI310" s="397"/>
    </row>
    <row r="311" spans="52:61" ht="15.6" x14ac:dyDescent="0.3">
      <c r="AZ311" s="390"/>
      <c r="BA311" s="391" t="str">
        <f>AO33</f>
        <v>13U</v>
      </c>
      <c r="BB311" s="392"/>
      <c r="BC311" s="392"/>
      <c r="BD311" s="398"/>
      <c r="BE311" s="390"/>
      <c r="BF311" s="391" t="str">
        <f>AO33</f>
        <v>13U</v>
      </c>
      <c r="BG311" s="392"/>
      <c r="BH311" s="392"/>
      <c r="BI311" s="57"/>
    </row>
    <row r="312" spans="52:61" x14ac:dyDescent="0.3">
      <c r="AZ312" s="393"/>
      <c r="BA312" s="320" t="s">
        <v>244</v>
      </c>
      <c r="BB312" s="320"/>
      <c r="BC312" s="320"/>
      <c r="BD312" s="399"/>
      <c r="BE312" s="393"/>
      <c r="BF312" s="320" t="s">
        <v>244</v>
      </c>
      <c r="BG312" s="320"/>
      <c r="BH312" s="320"/>
      <c r="BI312" s="17"/>
    </row>
    <row r="313" spans="52:61" x14ac:dyDescent="0.3">
      <c r="AZ313" s="393"/>
      <c r="BA313" s="320" t="s">
        <v>245</v>
      </c>
      <c r="BB313" s="320"/>
      <c r="BC313" s="320"/>
      <c r="BD313" s="399"/>
      <c r="BE313" s="393"/>
      <c r="BF313" s="320" t="s">
        <v>245</v>
      </c>
      <c r="BG313" s="320"/>
      <c r="BH313" s="320"/>
      <c r="BI313" s="17"/>
    </row>
    <row r="314" spans="52:61" x14ac:dyDescent="0.3">
      <c r="AZ314" s="393"/>
      <c r="BA314" s="339">
        <f>$BA$80</f>
        <v>41419</v>
      </c>
      <c r="BB314" s="320"/>
      <c r="BC314" s="320"/>
      <c r="BD314" s="399"/>
      <c r="BE314" s="393"/>
      <c r="BF314" s="339">
        <f>$BA$80</f>
        <v>41419</v>
      </c>
      <c r="BG314" s="320"/>
      <c r="BH314" s="320"/>
      <c r="BI314" s="17"/>
    </row>
    <row r="315" spans="52:61" x14ac:dyDescent="0.3">
      <c r="AZ315" s="393"/>
      <c r="BA315" s="339" t="str">
        <f>BA302</f>
        <v>Oceanport</v>
      </c>
      <c r="BB315" s="339" t="str">
        <f>BB302</f>
        <v>Blackberry</v>
      </c>
      <c r="BC315" s="320"/>
      <c r="BD315" s="399"/>
      <c r="BE315" s="393"/>
      <c r="BF315" s="339" t="str">
        <f>BA302</f>
        <v>Oceanport</v>
      </c>
      <c r="BG315" s="339" t="str">
        <f>BB302</f>
        <v>Blackberry</v>
      </c>
      <c r="BH315" s="320"/>
      <c r="BI315" s="17"/>
    </row>
    <row r="316" spans="52:61" x14ac:dyDescent="0.3">
      <c r="AZ316" s="393"/>
      <c r="BA316" s="341">
        <f>$BA$43</f>
        <v>4.1666666666666664E-2</v>
      </c>
      <c r="BB316" s="320"/>
      <c r="BC316" s="320" t="s">
        <v>135</v>
      </c>
      <c r="BD316" s="399"/>
      <c r="BE316" s="393"/>
      <c r="BF316" s="341">
        <f>$BA$56</f>
        <v>0.13541666666666666</v>
      </c>
      <c r="BG316" s="4"/>
      <c r="BH316" s="320" t="s">
        <v>135</v>
      </c>
      <c r="BI316" s="17"/>
    </row>
    <row r="317" spans="52:61" x14ac:dyDescent="0.3">
      <c r="AZ317" s="393"/>
      <c r="BA317" s="333" t="str">
        <f>P32</f>
        <v>Jersey Strong</v>
      </c>
      <c r="BB317" s="4"/>
      <c r="BC317" s="319"/>
      <c r="BD317" s="399"/>
      <c r="BE317" s="393"/>
      <c r="BF317" s="333" t="str">
        <f>P35</f>
        <v>Colts Neck Stampede</v>
      </c>
      <c r="BG317" s="4"/>
      <c r="BH317" s="141"/>
      <c r="BI317" s="17"/>
    </row>
    <row r="318" spans="52:61" x14ac:dyDescent="0.3">
      <c r="AZ318" s="393"/>
      <c r="BA318" s="333" t="str">
        <f>P33</f>
        <v>Frozen Ropes</v>
      </c>
      <c r="BB318" s="4"/>
      <c r="BC318" s="321"/>
      <c r="BD318" s="399"/>
      <c r="BE318" s="393"/>
      <c r="BF318" s="333" t="str">
        <f>P36</f>
        <v>Lincroft Knight</v>
      </c>
      <c r="BG318" s="4"/>
      <c r="BH318" s="329"/>
      <c r="BI318" s="17"/>
    </row>
    <row r="319" spans="52:61" x14ac:dyDescent="0.3">
      <c r="AZ319" s="393"/>
      <c r="BA319" s="320" t="s">
        <v>246</v>
      </c>
      <c r="BB319" s="319"/>
      <c r="BC319" s="319"/>
      <c r="BD319" s="399"/>
      <c r="BE319" s="393"/>
      <c r="BF319" s="320" t="s">
        <v>246</v>
      </c>
      <c r="BG319" s="319"/>
      <c r="BH319" s="319"/>
      <c r="BI319" s="17"/>
    </row>
    <row r="320" spans="52:61" x14ac:dyDescent="0.3">
      <c r="AZ320" s="393"/>
      <c r="BA320" s="320"/>
      <c r="BB320" s="320"/>
      <c r="BC320" s="320"/>
      <c r="BD320" s="399"/>
      <c r="BE320" s="393"/>
      <c r="BF320" s="320"/>
      <c r="BG320" s="320"/>
      <c r="BH320" s="320"/>
      <c r="BI320" s="17"/>
    </row>
    <row r="321" spans="52:61" x14ac:dyDescent="0.3">
      <c r="AZ321" s="393"/>
      <c r="BA321" s="320" t="s">
        <v>247</v>
      </c>
      <c r="BB321" s="319"/>
      <c r="BC321" s="319"/>
      <c r="BD321" s="399"/>
      <c r="BE321" s="393"/>
      <c r="BF321" s="320" t="s">
        <v>247</v>
      </c>
      <c r="BG321" s="319"/>
      <c r="BH321" s="319"/>
      <c r="BI321" s="17"/>
    </row>
    <row r="322" spans="52:61" x14ac:dyDescent="0.3">
      <c r="AZ322" s="393"/>
      <c r="BA322" s="320" t="s">
        <v>248</v>
      </c>
      <c r="BB322" s="321"/>
      <c r="BC322" s="321"/>
      <c r="BD322" s="399"/>
      <c r="BE322" s="393"/>
      <c r="BF322" s="320" t="s">
        <v>248</v>
      </c>
      <c r="BG322" s="321"/>
      <c r="BH322" s="321"/>
      <c r="BI322" s="17"/>
    </row>
    <row r="323" spans="52:61" ht="15" thickBot="1" x14ac:dyDescent="0.35">
      <c r="AZ323" s="394"/>
      <c r="BA323" s="395"/>
      <c r="BB323" s="395"/>
      <c r="BC323" s="395"/>
      <c r="BD323" s="403"/>
      <c r="BE323" s="394"/>
      <c r="BF323" s="395"/>
      <c r="BG323" s="395"/>
      <c r="BH323" s="395"/>
      <c r="BI323" s="397"/>
    </row>
    <row r="324" spans="52:61" ht="15.6" x14ac:dyDescent="0.3">
      <c r="AZ324" s="390"/>
      <c r="BA324" s="391" t="str">
        <f>AO33</f>
        <v>13U</v>
      </c>
      <c r="BB324" s="392"/>
      <c r="BC324" s="392"/>
      <c r="BD324" s="398"/>
      <c r="BE324" s="390"/>
      <c r="BF324" s="391"/>
      <c r="BG324" s="392"/>
      <c r="BH324" s="392"/>
      <c r="BI324" s="57"/>
    </row>
    <row r="325" spans="52:61" x14ac:dyDescent="0.3">
      <c r="AZ325" s="393"/>
      <c r="BA325" s="320" t="s">
        <v>244</v>
      </c>
      <c r="BB325" s="320"/>
      <c r="BC325" s="320"/>
      <c r="BD325" s="399"/>
      <c r="BE325" s="393"/>
      <c r="BF325" s="320"/>
      <c r="BG325" s="320"/>
      <c r="BH325" s="320"/>
      <c r="BI325" s="17"/>
    </row>
    <row r="326" spans="52:61" x14ac:dyDescent="0.3">
      <c r="AZ326" s="393"/>
      <c r="BA326" s="320" t="s">
        <v>245</v>
      </c>
      <c r="BB326" s="320"/>
      <c r="BC326" s="320"/>
      <c r="BD326" s="399"/>
      <c r="BE326" s="393"/>
      <c r="BF326" s="320"/>
      <c r="BG326" s="320"/>
      <c r="BH326" s="320"/>
      <c r="BI326" s="17"/>
    </row>
    <row r="327" spans="52:61" x14ac:dyDescent="0.3">
      <c r="AZ327" s="393"/>
      <c r="BA327" s="339">
        <f>$BA$80</f>
        <v>41419</v>
      </c>
      <c r="BB327" s="320"/>
      <c r="BC327" s="320"/>
      <c r="BD327" s="399"/>
      <c r="BE327" s="393"/>
      <c r="BF327" s="339"/>
      <c r="BG327" s="320"/>
      <c r="BH327" s="320"/>
      <c r="BI327" s="17"/>
    </row>
    <row r="328" spans="52:61" x14ac:dyDescent="0.3">
      <c r="AZ328" s="393"/>
      <c r="BA328" s="339" t="str">
        <f>BA302</f>
        <v>Oceanport</v>
      </c>
      <c r="BB328" s="412" t="str">
        <f>BB302</f>
        <v>Blackberry</v>
      </c>
      <c r="BC328" s="320"/>
      <c r="BD328" s="399"/>
      <c r="BE328" s="393"/>
      <c r="BF328" s="339"/>
      <c r="BG328" s="340"/>
      <c r="BH328" s="320"/>
      <c r="BI328" s="17"/>
    </row>
    <row r="329" spans="52:61" x14ac:dyDescent="0.3">
      <c r="AZ329" s="393"/>
      <c r="BA329" s="341">
        <f>$BA$69</f>
        <v>0.22916666666666666</v>
      </c>
      <c r="BB329" s="320"/>
      <c r="BC329" s="320" t="s">
        <v>135</v>
      </c>
      <c r="BD329" s="399"/>
      <c r="BE329" s="393"/>
      <c r="BF329" s="341"/>
      <c r="BG329" s="320"/>
      <c r="BH329" s="320"/>
      <c r="BI329" s="17"/>
    </row>
    <row r="330" spans="52:61" x14ac:dyDescent="0.3">
      <c r="AZ330" s="393"/>
      <c r="BA330" s="333">
        <f>P38</f>
        <v>0</v>
      </c>
      <c r="BB330" s="4"/>
      <c r="BC330" s="319"/>
      <c r="BD330" s="399"/>
      <c r="BE330" s="393"/>
      <c r="BF330" s="333"/>
      <c r="BG330" s="4"/>
      <c r="BH330" s="319"/>
      <c r="BI330" s="17"/>
    </row>
    <row r="331" spans="52:61" x14ac:dyDescent="0.3">
      <c r="AZ331" s="393"/>
      <c r="BA331" s="333">
        <f>P39</f>
        <v>0</v>
      </c>
      <c r="BB331" s="4"/>
      <c r="BC331" s="321"/>
      <c r="BD331" s="399"/>
      <c r="BE331" s="393"/>
      <c r="BF331" s="333"/>
      <c r="BG331" s="4"/>
      <c r="BH331" s="321"/>
      <c r="BI331" s="17"/>
    </row>
    <row r="332" spans="52:61" x14ac:dyDescent="0.3">
      <c r="AZ332" s="393"/>
      <c r="BA332" s="320" t="s">
        <v>246</v>
      </c>
      <c r="BB332" s="319"/>
      <c r="BC332" s="319"/>
      <c r="BD332" s="399"/>
      <c r="BE332" s="393"/>
      <c r="BF332" s="320"/>
      <c r="BG332" s="319"/>
      <c r="BH332" s="319"/>
      <c r="BI332" s="17"/>
    </row>
    <row r="333" spans="52:61" x14ac:dyDescent="0.3">
      <c r="AZ333" s="393"/>
      <c r="BA333" s="320"/>
      <c r="BB333" s="320"/>
      <c r="BC333" s="320"/>
      <c r="BD333" s="399"/>
      <c r="BE333" s="393"/>
      <c r="BF333" s="320"/>
      <c r="BG333" s="320"/>
      <c r="BH333" s="320"/>
      <c r="BI333" s="17"/>
    </row>
    <row r="334" spans="52:61" x14ac:dyDescent="0.3">
      <c r="AZ334" s="393"/>
      <c r="BA334" s="320" t="s">
        <v>247</v>
      </c>
      <c r="BB334" s="319"/>
      <c r="BC334" s="319"/>
      <c r="BD334" s="399"/>
      <c r="BE334" s="393"/>
      <c r="BF334" s="320"/>
      <c r="BG334" s="319"/>
      <c r="BH334" s="319"/>
      <c r="BI334" s="17"/>
    </row>
    <row r="335" spans="52:61" x14ac:dyDescent="0.3">
      <c r="AZ335" s="393"/>
      <c r="BA335" s="320" t="s">
        <v>248</v>
      </c>
      <c r="BB335" s="321"/>
      <c r="BC335" s="321"/>
      <c r="BD335" s="399"/>
      <c r="BE335" s="393"/>
      <c r="BF335" s="320"/>
      <c r="BG335" s="321"/>
      <c r="BH335" s="321"/>
      <c r="BI335" s="17"/>
    </row>
    <row r="336" spans="52:61" ht="15" thickBot="1" x14ac:dyDescent="0.35">
      <c r="AZ336" s="394"/>
      <c r="BA336" s="395"/>
      <c r="BB336" s="395"/>
      <c r="BC336" s="395"/>
      <c r="BD336" s="403"/>
      <c r="BE336" s="394"/>
      <c r="BF336" s="395"/>
      <c r="BG336" s="395"/>
      <c r="BH336" s="395"/>
      <c r="BI336" s="397"/>
    </row>
  </sheetData>
  <mergeCells count="41">
    <mergeCell ref="T56:Z57"/>
    <mergeCell ref="U43:X43"/>
    <mergeCell ref="U44:X44"/>
    <mergeCell ref="U49:X49"/>
    <mergeCell ref="U48:X48"/>
    <mergeCell ref="U46:X47"/>
    <mergeCell ref="T54:Z54"/>
    <mergeCell ref="F56:H56"/>
    <mergeCell ref="F57:H57"/>
    <mergeCell ref="F51:H52"/>
    <mergeCell ref="N51:P52"/>
    <mergeCell ref="F53:H53"/>
    <mergeCell ref="F54:H54"/>
    <mergeCell ref="N53:P53"/>
    <mergeCell ref="N54:P54"/>
    <mergeCell ref="F44:H44"/>
    <mergeCell ref="F41:H42"/>
    <mergeCell ref="F43:H43"/>
    <mergeCell ref="N41:P42"/>
    <mergeCell ref="B1:N3"/>
    <mergeCell ref="B5:N5"/>
    <mergeCell ref="N43:P43"/>
    <mergeCell ref="N44:P44"/>
    <mergeCell ref="T1:Z3"/>
    <mergeCell ref="T5:Z5"/>
    <mergeCell ref="U29:Z29"/>
    <mergeCell ref="U30:Z30"/>
    <mergeCell ref="U31:Z31"/>
    <mergeCell ref="U28:Z28"/>
    <mergeCell ref="AD26:AE26"/>
    <mergeCell ref="AE30:AK30"/>
    <mergeCell ref="AD31:AE31"/>
    <mergeCell ref="T53:Z53"/>
    <mergeCell ref="AN9:AO9"/>
    <mergeCell ref="AN10:AO10"/>
    <mergeCell ref="U33:Z33"/>
    <mergeCell ref="U34:Z34"/>
    <mergeCell ref="U35:Z35"/>
    <mergeCell ref="U36:Z36"/>
    <mergeCell ref="U41:X42"/>
    <mergeCell ref="U32:Z32"/>
  </mergeCells>
  <phoneticPr fontId="18" type="noConversion"/>
  <pageMargins left="0.25" right="0.25" top="0.75" bottom="0.75" header="0.3" footer="0.3"/>
  <pageSetup scale="24" fitToHeight="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9"/>
  <sheetViews>
    <sheetView zoomScaleNormal="100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hidden="1" customWidth="1"/>
    <col min="13" max="13" width="27.44140625" hidden="1" customWidth="1"/>
    <col min="14" max="20" width="8.6640625" hidden="1" customWidth="1"/>
    <col min="21" max="21" width="3.33203125" style="293" hidden="1" customWidth="1"/>
    <col min="22" max="22" width="11" hidden="1" customWidth="1"/>
    <col min="23" max="23" width="13.88671875" hidden="1" customWidth="1"/>
    <col min="24" max="29" width="6" hidden="1" customWidth="1"/>
    <col min="30" max="30" width="8.88671875" hidden="1" customWidth="1"/>
    <col min="31" max="31" width="3.44140625" style="293" hidden="1" customWidth="1"/>
    <col min="32" max="33" width="8.6640625" hidden="1" customWidth="1"/>
    <col min="34" max="34" width="10.109375" hidden="1" customWidth="1"/>
    <col min="35" max="35" width="27.44140625" hidden="1" customWidth="1"/>
    <col min="36" max="36" width="9.109375" hidden="1" customWidth="1"/>
    <col min="37" max="37" width="9.109375" style="243" hidden="1" customWidth="1"/>
    <col min="38" max="38" width="24.44140625" hidden="1" customWidth="1"/>
    <col min="39" max="39" width="9.109375" hidden="1" customWidth="1"/>
    <col min="40" max="40" width="8.88671875" customWidth="1"/>
    <col min="41" max="41" width="21.6640625" customWidth="1"/>
    <col min="42" max="42" width="14.88671875" customWidth="1"/>
    <col min="44" max="44" width="3.44140625" customWidth="1"/>
    <col min="45" max="45" width="21.33203125" customWidth="1"/>
    <col min="46" max="46" width="13.109375" customWidth="1"/>
  </cols>
  <sheetData>
    <row r="1" spans="1:47" ht="17.399999999999999" x14ac:dyDescent="0.3">
      <c r="A1" s="1"/>
      <c r="B1" s="611" t="s">
        <v>47</v>
      </c>
      <c r="C1" s="612"/>
      <c r="D1" s="612"/>
      <c r="E1" s="612"/>
      <c r="F1" s="612"/>
      <c r="G1" s="612"/>
      <c r="H1" s="612"/>
      <c r="I1" s="612"/>
      <c r="J1" s="612"/>
      <c r="K1" s="613"/>
      <c r="M1" s="620" t="str">
        <f>AI26</f>
        <v>17/18U</v>
      </c>
      <c r="N1" s="621"/>
      <c r="O1" s="621"/>
      <c r="P1" s="621"/>
      <c r="Q1" s="621"/>
      <c r="R1" s="621"/>
      <c r="S1" s="622"/>
      <c r="T1" s="3"/>
      <c r="AD1" s="301" t="s">
        <v>16</v>
      </c>
      <c r="AO1" s="331" t="s">
        <v>251</v>
      </c>
      <c r="AP1" s="313"/>
      <c r="AQ1" s="313"/>
      <c r="AS1" s="331" t="str">
        <f>$AO$1</f>
        <v>U17/18</v>
      </c>
      <c r="AT1" s="313"/>
      <c r="AU1" s="313"/>
    </row>
    <row r="2" spans="1:47" ht="17.399999999999999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6"/>
      <c r="M2" s="623"/>
      <c r="N2" s="624"/>
      <c r="O2" s="624"/>
      <c r="P2" s="624"/>
      <c r="Q2" s="624"/>
      <c r="R2" s="624"/>
      <c r="S2" s="625"/>
      <c r="T2" s="3"/>
      <c r="AD2" s="301" t="s">
        <v>17</v>
      </c>
      <c r="AO2" s="313" t="s">
        <v>244</v>
      </c>
      <c r="AP2" s="313"/>
      <c r="AQ2" s="313"/>
      <c r="AS2" s="313" t="s">
        <v>244</v>
      </c>
      <c r="AT2" s="313"/>
      <c r="AU2" s="313"/>
    </row>
    <row r="3" spans="1:47" ht="18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9"/>
      <c r="M3" s="626"/>
      <c r="N3" s="627"/>
      <c r="O3" s="627"/>
      <c r="P3" s="627"/>
      <c r="Q3" s="627"/>
      <c r="R3" s="627"/>
      <c r="S3" s="628"/>
      <c r="T3" s="3"/>
      <c r="AD3" s="301" t="s">
        <v>18</v>
      </c>
      <c r="AO3" s="313" t="s">
        <v>245</v>
      </c>
      <c r="AP3" s="313"/>
      <c r="AQ3" s="313"/>
      <c r="AS3" s="313" t="s">
        <v>245</v>
      </c>
      <c r="AT3" s="313"/>
      <c r="AU3" s="313"/>
    </row>
    <row r="4" spans="1:4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T4" s="3"/>
      <c r="AD4" s="301" t="s">
        <v>19</v>
      </c>
      <c r="AO4" s="314">
        <f>B7</f>
        <v>40726</v>
      </c>
      <c r="AP4" s="313"/>
      <c r="AQ4" s="313"/>
      <c r="AS4" s="314">
        <f>AO4</f>
        <v>40726</v>
      </c>
      <c r="AT4" s="313"/>
      <c r="AU4" s="313"/>
    </row>
    <row r="5" spans="1:47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9"/>
      <c r="M5" s="629" t="s">
        <v>133</v>
      </c>
      <c r="N5" s="630"/>
      <c r="O5" s="630"/>
      <c r="P5" s="630"/>
      <c r="Q5" s="630"/>
      <c r="R5" s="630"/>
      <c r="S5" s="631"/>
      <c r="T5" s="9"/>
      <c r="AD5" s="301" t="s">
        <v>20</v>
      </c>
      <c r="AO5" s="324" t="str">
        <f>D6</f>
        <v>Red Bank Regional HS</v>
      </c>
      <c r="AP5" s="313"/>
      <c r="AQ5" s="315" t="s">
        <v>135</v>
      </c>
      <c r="AS5" s="324" t="str">
        <f>$AO$5</f>
        <v>Red Bank Regional HS</v>
      </c>
      <c r="AT5" s="313"/>
      <c r="AU5" s="315" t="s">
        <v>135</v>
      </c>
    </row>
    <row r="6" spans="1:47" ht="15.6" x14ac:dyDescent="0.3">
      <c r="B6" s="169" t="s">
        <v>134</v>
      </c>
      <c r="C6" s="5"/>
      <c r="D6" s="63" t="str">
        <f>AI27</f>
        <v>Red Bank Regional HS</v>
      </c>
      <c r="E6" s="7"/>
      <c r="F6" s="8"/>
      <c r="G6" s="7"/>
      <c r="H6" s="43" t="str">
        <f>AI29</f>
        <v>Monmouth Regional HS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T6" s="26"/>
      <c r="AD6" s="301" t="s">
        <v>21</v>
      </c>
      <c r="AO6" s="316" t="str">
        <f>D7</f>
        <v>Varsity Field</v>
      </c>
      <c r="AP6" s="325"/>
      <c r="AQ6" s="343"/>
      <c r="AS6" s="316" t="str">
        <f>H7</f>
        <v>Varsity Field</v>
      </c>
      <c r="AT6" s="325"/>
      <c r="AU6" s="343"/>
    </row>
    <row r="7" spans="1:47" ht="15" thickBot="1" x14ac:dyDescent="0.35">
      <c r="B7" s="170">
        <v>40726</v>
      </c>
      <c r="C7" s="4"/>
      <c r="D7" s="65" t="str">
        <f>AI28</f>
        <v>Varsity Field</v>
      </c>
      <c r="E7" s="12"/>
      <c r="F7" s="13" t="s">
        <v>135</v>
      </c>
      <c r="G7" s="9"/>
      <c r="H7" s="50" t="str">
        <f>AI30</f>
        <v>Varsity Field</v>
      </c>
      <c r="I7" s="12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  <c r="T7" s="26"/>
      <c r="AO7" s="316">
        <f>B9</f>
        <v>0.35416666666666669</v>
      </c>
      <c r="AP7" s="325" t="str">
        <f>D9</f>
        <v>CK's Cardinals</v>
      </c>
      <c r="AQ7" s="317"/>
      <c r="AS7" s="316">
        <f>B12</f>
        <v>0.44791666666666669</v>
      </c>
      <c r="AT7" s="325" t="str">
        <f>D12</f>
        <v>NYCD Knights</v>
      </c>
      <c r="AU7" s="317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18"/>
      <c r="U8" s="294"/>
      <c r="V8" s="34"/>
      <c r="W8" s="34"/>
      <c r="X8" s="34"/>
      <c r="Y8" s="34"/>
      <c r="Z8" s="34"/>
      <c r="AA8" s="34"/>
      <c r="AB8" s="34"/>
      <c r="AC8" s="34"/>
      <c r="AD8" s="34"/>
      <c r="AE8" s="294"/>
      <c r="AF8" s="34"/>
      <c r="AG8" s="68"/>
      <c r="AO8" s="313"/>
      <c r="AP8" s="313" t="str">
        <f>D10</f>
        <v>Matrix CP</v>
      </c>
      <c r="AQ8" s="321"/>
      <c r="AS8" s="313"/>
      <c r="AT8" s="313" t="str">
        <f>D13</f>
        <v>CK's Cardinals</v>
      </c>
      <c r="AU8" s="321"/>
    </row>
    <row r="9" spans="1:47" ht="15" thickBot="1" x14ac:dyDescent="0.35">
      <c r="B9" s="19">
        <v>0.35416666666666669</v>
      </c>
      <c r="C9" s="4"/>
      <c r="D9" s="36" t="str">
        <f>M9</f>
        <v>CK's Cardinals</v>
      </c>
      <c r="E9" s="69"/>
      <c r="F9" s="70">
        <v>0</v>
      </c>
      <c r="G9" s="9"/>
      <c r="H9" s="36" t="str">
        <f>M17</f>
        <v>NJ 9ers</v>
      </c>
      <c r="I9" s="69"/>
      <c r="J9" s="70">
        <v>7</v>
      </c>
      <c r="K9" s="9"/>
      <c r="L9" s="9"/>
      <c r="M9" s="71" t="str">
        <f>AI11</f>
        <v>CK's Cardinals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1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12</v>
      </c>
      <c r="S9" s="74">
        <f>F9+F13+F35+F39</f>
        <v>4</v>
      </c>
      <c r="T9" s="87"/>
      <c r="V9" s="68"/>
      <c r="W9" s="68"/>
      <c r="X9" s="68"/>
      <c r="Y9" s="68"/>
      <c r="Z9" s="68"/>
      <c r="AA9" s="68"/>
      <c r="AB9" s="68"/>
      <c r="AC9" s="68"/>
      <c r="AD9" s="68"/>
      <c r="AF9" s="68"/>
      <c r="AG9" s="68"/>
      <c r="AH9" s="334" t="s">
        <v>70</v>
      </c>
      <c r="AI9" s="334"/>
      <c r="AO9" s="313" t="s">
        <v>246</v>
      </c>
      <c r="AP9" s="319"/>
      <c r="AQ9" s="319"/>
      <c r="AS9" s="313" t="s">
        <v>246</v>
      </c>
      <c r="AT9" s="319"/>
      <c r="AU9" s="319"/>
    </row>
    <row r="10" spans="1:47" ht="15" thickBot="1" x14ac:dyDescent="0.35">
      <c r="B10" s="22"/>
      <c r="C10" s="4"/>
      <c r="D10" s="39" t="str">
        <f>M11</f>
        <v>Matrix CP</v>
      </c>
      <c r="E10" s="75"/>
      <c r="F10" s="76">
        <v>9</v>
      </c>
      <c r="G10" s="9"/>
      <c r="H10" s="39" t="str">
        <f>M19</f>
        <v>Full Count Baseball</v>
      </c>
      <c r="I10" s="75"/>
      <c r="J10" s="76">
        <v>2</v>
      </c>
      <c r="K10" s="9"/>
      <c r="L10" s="9"/>
      <c r="M10" s="71" t="str">
        <f>AI12</f>
        <v>Highlander Academy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7</v>
      </c>
      <c r="S10" s="74">
        <f>F16+F21+F29+F36</f>
        <v>9</v>
      </c>
      <c r="T10" s="87"/>
      <c r="U10" s="300"/>
      <c r="V10" s="28"/>
      <c r="W10" s="28"/>
      <c r="X10" s="28"/>
      <c r="Y10" s="28"/>
      <c r="Z10" s="28"/>
      <c r="AA10" s="28"/>
      <c r="AB10" s="28"/>
      <c r="AC10" s="28"/>
      <c r="AD10" s="34"/>
      <c r="AE10" s="295"/>
      <c r="AF10" s="33"/>
      <c r="AG10" s="33"/>
      <c r="AH10" s="335" t="s">
        <v>142</v>
      </c>
      <c r="AI10" s="336"/>
      <c r="AO10" s="313" t="s">
        <v>247</v>
      </c>
      <c r="AP10" s="319"/>
      <c r="AQ10" s="319"/>
      <c r="AS10" s="313" t="s">
        <v>247</v>
      </c>
      <c r="AT10" s="319"/>
      <c r="AU10" s="319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AI13</f>
        <v>Matrix CP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4</v>
      </c>
      <c r="S11" s="74">
        <f>F10+F15+F27+F32</f>
        <v>15</v>
      </c>
      <c r="T11" s="87"/>
      <c r="U11" s="300"/>
      <c r="V11" s="28"/>
      <c r="W11" s="28"/>
      <c r="X11" s="28"/>
      <c r="Y11" s="28"/>
      <c r="Z11" s="28"/>
      <c r="AA11" s="28"/>
      <c r="AB11" s="28"/>
      <c r="AC11" s="28"/>
      <c r="AD11" s="34"/>
      <c r="AE11" s="295"/>
      <c r="AF11" s="33"/>
      <c r="AG11" s="33"/>
      <c r="AH11" s="81">
        <v>1</v>
      </c>
      <c r="AI11" s="290" t="s">
        <v>189</v>
      </c>
      <c r="AK11" s="243" t="s">
        <v>86</v>
      </c>
      <c r="AL11" s="82" t="s">
        <v>71</v>
      </c>
      <c r="AO11" s="313" t="s">
        <v>248</v>
      </c>
      <c r="AP11" s="321"/>
      <c r="AQ11" s="322"/>
      <c r="AS11" s="313" t="s">
        <v>248</v>
      </c>
      <c r="AT11" s="321"/>
      <c r="AU11" s="322"/>
    </row>
    <row r="12" spans="1:47" ht="15" thickBot="1" x14ac:dyDescent="0.35">
      <c r="B12" s="45">
        <v>0.44791666666666669</v>
      </c>
      <c r="C12" s="4"/>
      <c r="D12" s="36" t="str">
        <f>M12</f>
        <v>NYCD Knights</v>
      </c>
      <c r="E12" s="69"/>
      <c r="F12" s="70">
        <v>3</v>
      </c>
      <c r="G12" s="9"/>
      <c r="H12" s="36" t="str">
        <f>M20</f>
        <v>Frozen Ropes</v>
      </c>
      <c r="I12" s="69"/>
      <c r="J12" s="70">
        <v>7</v>
      </c>
      <c r="K12" s="9"/>
      <c r="L12" s="9"/>
      <c r="M12" s="71" t="str">
        <f>AI14</f>
        <v>NYCD Knights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2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12</v>
      </c>
      <c r="S12" s="74">
        <f>F12++F19+F26+F30</f>
        <v>9</v>
      </c>
      <c r="T12" s="87"/>
      <c r="V12" s="68"/>
      <c r="W12" s="68"/>
      <c r="X12" s="68"/>
      <c r="Y12" s="68"/>
      <c r="Z12" s="68"/>
      <c r="AA12" s="68"/>
      <c r="AB12" s="68"/>
      <c r="AC12" s="68"/>
      <c r="AD12" s="68"/>
      <c r="AF12" s="68"/>
      <c r="AG12" s="68"/>
      <c r="AH12" s="83">
        <v>2</v>
      </c>
      <c r="AI12" s="290" t="s">
        <v>73</v>
      </c>
      <c r="AK12" s="243" t="s">
        <v>86</v>
      </c>
      <c r="AL12" s="84" t="s">
        <v>11</v>
      </c>
      <c r="AO12" s="313"/>
      <c r="AP12" s="320"/>
      <c r="AQ12" s="323"/>
      <c r="AR12" s="86"/>
    </row>
    <row r="13" spans="1:47" ht="16.2" thickBot="1" x14ac:dyDescent="0.35">
      <c r="B13" s="22"/>
      <c r="C13" s="4"/>
      <c r="D13" s="39" t="str">
        <f>M9</f>
        <v>CK's Cardinals</v>
      </c>
      <c r="E13" s="75"/>
      <c r="F13" s="76">
        <v>4</v>
      </c>
      <c r="G13" s="9"/>
      <c r="H13" s="39" t="str">
        <f>M17</f>
        <v>NJ 9ers</v>
      </c>
      <c r="I13" s="75"/>
      <c r="J13" s="76">
        <v>0</v>
      </c>
      <c r="K13" s="9"/>
      <c r="L13" s="9"/>
      <c r="M13" s="71" t="str">
        <f>AI15</f>
        <v>Langan Baseball</v>
      </c>
      <c r="N13" s="74">
        <f>(IF(F18&gt;F19,1,0))+(IF(F22&gt;F21,1,0))+(IF(F33&gt;F32,1,0))+(IF(F38&gt;F39,1,0))</f>
        <v>1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2</v>
      </c>
      <c r="R13" s="73">
        <f>F19+F21+F32+F39</f>
        <v>11</v>
      </c>
      <c r="S13" s="74">
        <f>F18+F22+F33+F38</f>
        <v>9</v>
      </c>
      <c r="T13" s="87"/>
      <c r="U13" s="300"/>
      <c r="V13" s="28"/>
      <c r="W13" s="28"/>
      <c r="X13" s="28"/>
      <c r="Y13" s="28"/>
      <c r="Z13" s="28"/>
      <c r="AA13" s="28"/>
      <c r="AB13" s="28"/>
      <c r="AC13" s="28"/>
      <c r="AD13" s="34"/>
      <c r="AE13" s="295"/>
      <c r="AF13" s="33"/>
      <c r="AG13" s="33"/>
      <c r="AH13" s="83">
        <v>3</v>
      </c>
      <c r="AI13" s="82" t="s">
        <v>72</v>
      </c>
      <c r="AK13" s="243" t="s">
        <v>86</v>
      </c>
      <c r="AL13" s="84" t="s">
        <v>189</v>
      </c>
      <c r="AO13" s="331" t="s">
        <v>251</v>
      </c>
      <c r="AP13" s="313"/>
      <c r="AQ13" s="313"/>
      <c r="AS13" s="331" t="str">
        <f>$AO$1</f>
        <v>U17/18</v>
      </c>
      <c r="AT13" s="313"/>
      <c r="AU13" s="313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6"/>
      <c r="U14" s="300"/>
      <c r="V14" s="28"/>
      <c r="W14" s="28"/>
      <c r="X14" s="28"/>
      <c r="Y14" s="28"/>
      <c r="Z14" s="28"/>
      <c r="AA14" s="28"/>
      <c r="AB14" s="28"/>
      <c r="AC14" s="28"/>
      <c r="AD14" s="34"/>
      <c r="AE14" s="295"/>
      <c r="AF14" s="33"/>
      <c r="AG14" s="33"/>
      <c r="AH14" s="83">
        <v>4</v>
      </c>
      <c r="AI14" s="290" t="s">
        <v>11</v>
      </c>
      <c r="AK14" s="243" t="s">
        <v>86</v>
      </c>
      <c r="AL14" s="84" t="s">
        <v>46</v>
      </c>
      <c r="AO14" s="313" t="s">
        <v>244</v>
      </c>
      <c r="AP14" s="313"/>
      <c r="AQ14" s="313"/>
      <c r="AS14" s="313" t="s">
        <v>244</v>
      </c>
      <c r="AT14" s="313"/>
      <c r="AU14" s="313"/>
    </row>
    <row r="15" spans="1:47" x14ac:dyDescent="0.3">
      <c r="B15" s="45">
        <v>4.1666666666666664E-2</v>
      </c>
      <c r="C15" s="4"/>
      <c r="D15" s="36" t="str">
        <f>M11</f>
        <v>Matrix CP</v>
      </c>
      <c r="E15" s="69"/>
      <c r="F15" s="70">
        <v>6</v>
      </c>
      <c r="G15" s="9"/>
      <c r="H15" s="36" t="str">
        <f>M19</f>
        <v>Full Count Baseball</v>
      </c>
      <c r="I15" s="69"/>
      <c r="J15" s="70">
        <v>2</v>
      </c>
      <c r="K15" s="9"/>
      <c r="L15" s="9"/>
      <c r="M15" s="10"/>
      <c r="N15" s="10"/>
      <c r="O15" s="89"/>
      <c r="P15" s="10"/>
      <c r="Q15" s="10"/>
      <c r="R15" s="10"/>
      <c r="S15" s="90"/>
      <c r="T15" s="26"/>
      <c r="V15" s="68"/>
      <c r="W15" s="68"/>
      <c r="X15" s="68"/>
      <c r="Y15" s="68"/>
      <c r="Z15" s="68"/>
      <c r="AA15" s="68"/>
      <c r="AB15" s="68"/>
      <c r="AC15" s="68"/>
      <c r="AD15" s="68"/>
      <c r="AF15" s="68"/>
      <c r="AG15" s="68"/>
      <c r="AH15" s="83">
        <v>5</v>
      </c>
      <c r="AI15" s="290" t="s">
        <v>46</v>
      </c>
      <c r="AK15" s="243" t="s">
        <v>86</v>
      </c>
      <c r="AL15" s="84" t="s">
        <v>72</v>
      </c>
      <c r="AO15" s="313" t="s">
        <v>245</v>
      </c>
      <c r="AP15" s="313"/>
      <c r="AQ15" s="313"/>
      <c r="AS15" s="313" t="s">
        <v>245</v>
      </c>
      <c r="AT15" s="313"/>
      <c r="AU15" s="313"/>
    </row>
    <row r="16" spans="1:47" ht="15" thickBot="1" x14ac:dyDescent="0.35">
      <c r="B16" s="22"/>
      <c r="C16" s="4"/>
      <c r="D16" s="39" t="str">
        <f>M10</f>
        <v>Highlander Academy</v>
      </c>
      <c r="E16" s="75"/>
      <c r="F16" s="76">
        <v>4</v>
      </c>
      <c r="G16" s="9"/>
      <c r="H16" s="39" t="str">
        <f>M18</f>
        <v>Rampage Baseball</v>
      </c>
      <c r="I16" s="75"/>
      <c r="J16" s="76">
        <v>1</v>
      </c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6"/>
      <c r="U16" s="300"/>
      <c r="V16" s="28"/>
      <c r="W16" s="28"/>
      <c r="X16" s="28"/>
      <c r="Y16" s="28"/>
      <c r="Z16" s="28"/>
      <c r="AA16" s="28"/>
      <c r="AB16" s="28"/>
      <c r="AC16" s="28"/>
      <c r="AD16" s="34"/>
      <c r="AE16" s="295"/>
      <c r="AF16" s="33"/>
      <c r="AG16" s="33"/>
      <c r="AH16" s="94">
        <v>6</v>
      </c>
      <c r="AI16" s="97" t="s">
        <v>69</v>
      </c>
      <c r="AK16" s="243" t="s">
        <v>86</v>
      </c>
      <c r="AL16" s="95" t="s">
        <v>108</v>
      </c>
      <c r="AO16" s="314">
        <f>$AO$4</f>
        <v>40726</v>
      </c>
      <c r="AP16" s="313"/>
      <c r="AQ16" s="313"/>
      <c r="AS16" s="314">
        <f>$AO$4</f>
        <v>40726</v>
      </c>
      <c r="AT16" s="313"/>
      <c r="AU16" s="313"/>
    </row>
    <row r="17" spans="2:4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AI16</f>
        <v>NJ 9ers</v>
      </c>
      <c r="N17" s="74">
        <f>(IF(J9&gt;J10,1,0))+(IF(J13&gt;J12,1,0))+(IF(J35&gt;J36,1,0))+(IF(J39&gt;J38,1,0))</f>
        <v>1</v>
      </c>
      <c r="O17" s="74">
        <f>(IF(J9&lt;J10,1,0))+(IF(J13&lt;J12,1,0))+(IF(J35&lt;J36,1,0))+(IF(J39&lt;J38,1,0))</f>
        <v>1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2</v>
      </c>
      <c r="R17" s="73">
        <f>J10+J12+J36+J38</f>
        <v>9</v>
      </c>
      <c r="S17" s="74">
        <f>J9+J13+J35+J39</f>
        <v>7</v>
      </c>
      <c r="T17" s="87"/>
      <c r="U17" s="300"/>
      <c r="V17" s="604" t="s">
        <v>84</v>
      </c>
      <c r="W17" s="605"/>
      <c r="X17" s="28"/>
      <c r="Y17" s="28"/>
      <c r="Z17" s="28"/>
      <c r="AA17" s="28"/>
      <c r="AB17" s="28"/>
      <c r="AC17" s="28"/>
      <c r="AD17" s="34"/>
      <c r="AE17" s="295"/>
      <c r="AF17" s="33"/>
      <c r="AG17" s="33"/>
      <c r="AH17" s="94">
        <v>7</v>
      </c>
      <c r="AI17" s="97" t="s">
        <v>74</v>
      </c>
      <c r="AK17" s="243" t="s">
        <v>86</v>
      </c>
      <c r="AL17" s="95" t="s">
        <v>73</v>
      </c>
      <c r="AO17" s="324" t="str">
        <f>$AO$5</f>
        <v>Red Bank Regional HS</v>
      </c>
      <c r="AP17" s="313"/>
      <c r="AQ17" s="315" t="s">
        <v>135</v>
      </c>
      <c r="AS17" s="324" t="str">
        <f>$AO$5</f>
        <v>Red Bank Regional HS</v>
      </c>
      <c r="AT17" s="313"/>
      <c r="AU17" s="315" t="s">
        <v>135</v>
      </c>
    </row>
    <row r="18" spans="2:47" ht="15" thickBot="1" x14ac:dyDescent="0.35">
      <c r="B18" s="30">
        <v>0.13541666666666666</v>
      </c>
      <c r="C18" s="4"/>
      <c r="D18" s="36" t="str">
        <f>M13</f>
        <v>Langan Baseball</v>
      </c>
      <c r="E18" s="69"/>
      <c r="F18" s="70">
        <v>8</v>
      </c>
      <c r="G18" s="9"/>
      <c r="H18" s="36" t="str">
        <f>M21</f>
        <v>Matrix Prospects</v>
      </c>
      <c r="I18" s="69"/>
      <c r="J18" s="70">
        <v>5</v>
      </c>
      <c r="K18" s="9"/>
      <c r="L18" s="9"/>
      <c r="M18" s="96" t="str">
        <f>AI17</f>
        <v>Rampage Baseball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2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13</v>
      </c>
      <c r="S18" s="74">
        <f>J16+J21+J29+J36</f>
        <v>2</v>
      </c>
      <c r="T18" s="87"/>
      <c r="V18" s="280">
        <v>1</v>
      </c>
      <c r="W18" s="281" t="s">
        <v>81</v>
      </c>
      <c r="X18" s="277"/>
      <c r="Y18" s="277"/>
      <c r="Z18" s="277"/>
      <c r="AA18" s="277"/>
      <c r="AB18" s="277"/>
      <c r="AC18" s="277"/>
      <c r="AD18" s="68"/>
      <c r="AF18" s="68"/>
      <c r="AG18" s="68"/>
      <c r="AH18" s="94">
        <v>8</v>
      </c>
      <c r="AI18" s="97" t="s">
        <v>71</v>
      </c>
      <c r="AK18" s="243" t="s">
        <v>86</v>
      </c>
      <c r="AL18" s="97" t="s">
        <v>74</v>
      </c>
      <c r="AO18" s="316" t="str">
        <f>$AO$6</f>
        <v>Varsity Field</v>
      </c>
      <c r="AP18" s="325"/>
      <c r="AQ18" s="343"/>
      <c r="AS18" s="316" t="str">
        <f>H7</f>
        <v>Varsity Field</v>
      </c>
      <c r="AT18" s="325"/>
      <c r="AU18" s="343"/>
    </row>
    <row r="19" spans="2:47" ht="15" thickBot="1" x14ac:dyDescent="0.35">
      <c r="B19" s="31"/>
      <c r="C19" s="4"/>
      <c r="D19" s="39" t="str">
        <f>M12</f>
        <v>NYCD Knights</v>
      </c>
      <c r="E19" s="75"/>
      <c r="F19" s="76">
        <v>6</v>
      </c>
      <c r="G19" s="9"/>
      <c r="H19" s="39" t="str">
        <f>M20</f>
        <v>Frozen Ropes</v>
      </c>
      <c r="I19" s="75"/>
      <c r="J19" s="76">
        <v>1</v>
      </c>
      <c r="K19" s="9"/>
      <c r="L19" s="9"/>
      <c r="M19" s="96" t="str">
        <f>AI18</f>
        <v>Full Count Baseball</v>
      </c>
      <c r="N19" s="74">
        <f>(IF(J10&gt;J9,1,0))+(IF(J15&gt;J16,1,0))+(IF(J32&gt;J33,1,0))+(IF(J27&gt;J26,1,0))</f>
        <v>1</v>
      </c>
      <c r="O19" s="74">
        <f>(IF(J10&lt;J9,1,0))+(IF(J15&lt;J16,1,0))+(IF(J32&lt;J33,1,0))+(IF(J27&lt;J26,1,0))</f>
        <v>1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2</v>
      </c>
      <c r="R19" s="73">
        <f>J9+J16+J26+J33</f>
        <v>8</v>
      </c>
      <c r="S19" s="74">
        <f>J10+J15+J27+J32</f>
        <v>4</v>
      </c>
      <c r="T19" s="87"/>
      <c r="U19" s="300"/>
      <c r="V19" s="278">
        <v>2</v>
      </c>
      <c r="W19" s="279" t="s">
        <v>82</v>
      </c>
      <c r="X19" s="287"/>
      <c r="Y19" s="287"/>
      <c r="Z19" s="287"/>
      <c r="AA19" s="287"/>
      <c r="AB19" s="287"/>
      <c r="AC19" s="287"/>
      <c r="AD19" s="34"/>
      <c r="AE19" s="295"/>
      <c r="AF19" s="33"/>
      <c r="AG19" s="33"/>
      <c r="AH19" s="94">
        <v>9</v>
      </c>
      <c r="AI19" s="97" t="s">
        <v>185</v>
      </c>
      <c r="AK19" s="243" t="s">
        <v>86</v>
      </c>
      <c r="AL19" s="95" t="s">
        <v>69</v>
      </c>
      <c r="AO19" s="316">
        <f>B15</f>
        <v>4.1666666666666664E-2</v>
      </c>
      <c r="AP19" s="325" t="str">
        <f>D15</f>
        <v>Matrix CP</v>
      </c>
      <c r="AQ19" s="317"/>
      <c r="AS19" s="316">
        <f>B18</f>
        <v>0.13541666666666666</v>
      </c>
      <c r="AT19" s="325" t="str">
        <f>D18</f>
        <v>Langan Baseball</v>
      </c>
      <c r="AU19" s="317"/>
    </row>
    <row r="20" spans="2:4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AI19</f>
        <v>Frozen Ropes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1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5</v>
      </c>
      <c r="S20" s="74">
        <f>J12++J19+J26+J30</f>
        <v>8</v>
      </c>
      <c r="T20" s="87"/>
      <c r="U20" s="300"/>
      <c r="V20" s="278">
        <v>3</v>
      </c>
      <c r="W20" s="273" t="s">
        <v>83</v>
      </c>
      <c r="X20" s="277"/>
      <c r="Y20" s="277"/>
      <c r="Z20" s="277"/>
      <c r="AA20" s="277"/>
      <c r="AB20" s="277"/>
      <c r="AC20" s="277"/>
      <c r="AD20" s="34"/>
      <c r="AE20" s="295"/>
      <c r="AF20" s="33"/>
      <c r="AG20" s="33"/>
      <c r="AH20" s="94">
        <v>10</v>
      </c>
      <c r="AI20" s="97" t="s">
        <v>75</v>
      </c>
      <c r="AK20" s="243" t="s">
        <v>86</v>
      </c>
      <c r="AL20" s="95" t="s">
        <v>75</v>
      </c>
      <c r="AO20" s="313"/>
      <c r="AP20" s="313" t="str">
        <f>D16</f>
        <v>Highlander Academy</v>
      </c>
      <c r="AQ20" s="321"/>
      <c r="AS20" s="313"/>
      <c r="AT20" s="313" t="str">
        <f>D19</f>
        <v>NYCD Knights</v>
      </c>
      <c r="AU20" s="321"/>
    </row>
    <row r="21" spans="2:47" ht="15" thickBot="1" x14ac:dyDescent="0.35">
      <c r="B21" s="30">
        <v>0.22916666666666666</v>
      </c>
      <c r="C21" s="4"/>
      <c r="D21" s="20" t="str">
        <f>M10</f>
        <v>Highlander Academy</v>
      </c>
      <c r="E21" s="98"/>
      <c r="F21" s="70">
        <v>5</v>
      </c>
      <c r="G21" s="9"/>
      <c r="H21" s="20" t="str">
        <f>M18</f>
        <v>Rampage Baseball</v>
      </c>
      <c r="I21" s="69"/>
      <c r="J21" s="70">
        <v>1</v>
      </c>
      <c r="K21" s="9"/>
      <c r="L21" s="9"/>
      <c r="M21" s="96" t="str">
        <f>AI20</f>
        <v>Matrix Prospects</v>
      </c>
      <c r="N21" s="74">
        <f>(IF(J18&gt;J19,1,0))+(IF(J22&gt;J21,1,0))+(IF(J33&gt;J32,1,0))+(IF(J38&gt;J39,1,0))</f>
        <v>2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4</v>
      </c>
      <c r="R21" s="73">
        <f>J19+J21+J32+J39</f>
        <v>2</v>
      </c>
      <c r="S21" s="74">
        <f>J18+J22+J33+J38</f>
        <v>16</v>
      </c>
      <c r="T21" s="87"/>
      <c r="W21" s="606" t="s">
        <v>85</v>
      </c>
      <c r="X21" s="606"/>
      <c r="Y21" s="606"/>
      <c r="Z21" s="606"/>
      <c r="AA21" s="606"/>
      <c r="AB21" s="606"/>
      <c r="AC21" s="606"/>
      <c r="AD21" s="68"/>
      <c r="AF21" s="68"/>
      <c r="AG21" s="68"/>
      <c r="AH21" s="143">
        <v>11</v>
      </c>
      <c r="AI21" s="144"/>
      <c r="AO21" s="313" t="s">
        <v>246</v>
      </c>
      <c r="AP21" s="319"/>
      <c r="AQ21" s="319"/>
      <c r="AS21" s="313" t="s">
        <v>246</v>
      </c>
      <c r="AT21" s="319"/>
      <c r="AU21" s="319"/>
    </row>
    <row r="22" spans="2:47" ht="15" thickBot="1" x14ac:dyDescent="0.35">
      <c r="B22" s="31"/>
      <c r="C22" s="16"/>
      <c r="D22" s="23" t="str">
        <f>M13</f>
        <v>Langan Baseball</v>
      </c>
      <c r="E22" s="101"/>
      <c r="F22" s="76">
        <v>1</v>
      </c>
      <c r="G22" s="12"/>
      <c r="H22" s="23" t="str">
        <f>M21</f>
        <v>Matrix Prospects</v>
      </c>
      <c r="I22" s="75"/>
      <c r="J22" s="76">
        <v>11</v>
      </c>
      <c r="K22" s="9"/>
      <c r="L22" s="9"/>
      <c r="R22" s="9"/>
      <c r="S22" s="102"/>
      <c r="T22" s="9"/>
      <c r="U22" s="300"/>
      <c r="V22" s="604" t="s">
        <v>80</v>
      </c>
      <c r="W22" s="610"/>
      <c r="X22" s="288" t="s">
        <v>137</v>
      </c>
      <c r="Y22" s="289" t="s">
        <v>138</v>
      </c>
      <c r="Z22" s="288" t="s">
        <v>139</v>
      </c>
      <c r="AA22" s="288" t="s">
        <v>81</v>
      </c>
      <c r="AB22" s="288" t="s">
        <v>140</v>
      </c>
      <c r="AC22" s="288" t="s">
        <v>141</v>
      </c>
      <c r="AD22" s="34"/>
      <c r="AE22" s="294"/>
      <c r="AF22" s="34"/>
      <c r="AG22" s="34"/>
      <c r="AH22" s="143">
        <v>12</v>
      </c>
      <c r="AI22" s="144"/>
      <c r="AO22" s="313" t="s">
        <v>247</v>
      </c>
      <c r="AP22" s="319"/>
      <c r="AQ22" s="319"/>
      <c r="AS22" s="313" t="s">
        <v>247</v>
      </c>
      <c r="AT22" s="319"/>
      <c r="AU22" s="319"/>
    </row>
    <row r="23" spans="2:47" ht="15" thickBot="1" x14ac:dyDescent="0.35">
      <c r="B23" s="4"/>
      <c r="G23" s="9"/>
      <c r="K23" s="4"/>
      <c r="L23" s="9"/>
      <c r="M23" s="103" t="s">
        <v>160</v>
      </c>
      <c r="N23" s="607" t="s">
        <v>136</v>
      </c>
      <c r="O23" s="608"/>
      <c r="P23" s="608"/>
      <c r="Q23" s="608"/>
      <c r="R23" s="608"/>
      <c r="S23" s="609"/>
      <c r="T23" s="308"/>
      <c r="V23" s="282" t="s">
        <v>155</v>
      </c>
      <c r="W23" s="71"/>
      <c r="X23" s="72"/>
      <c r="Y23" s="73"/>
      <c r="Z23" s="73"/>
      <c r="AA23" s="73"/>
      <c r="AB23" s="73"/>
      <c r="AC23" s="74"/>
      <c r="AD23" s="68"/>
      <c r="AF23" s="68"/>
      <c r="AG23" s="68"/>
      <c r="AH23" s="143">
        <v>13</v>
      </c>
      <c r="AI23" s="144"/>
      <c r="AO23" s="313" t="s">
        <v>248</v>
      </c>
      <c r="AP23" s="321"/>
      <c r="AQ23" s="322"/>
      <c r="AS23" s="313" t="s">
        <v>248</v>
      </c>
      <c r="AT23" s="321"/>
      <c r="AU23" s="322"/>
    </row>
    <row r="24" spans="2:47" ht="15" thickBot="1" x14ac:dyDescent="0.35">
      <c r="B24" s="169" t="s">
        <v>147</v>
      </c>
      <c r="C24" s="5"/>
      <c r="D24" s="63" t="str">
        <f>H6</f>
        <v>Monmouth Regional HS</v>
      </c>
      <c r="E24" s="7"/>
      <c r="F24" s="8"/>
      <c r="G24" s="7"/>
      <c r="H24" s="6" t="str">
        <f>D6</f>
        <v>Red Bank Regional HS</v>
      </c>
      <c r="I24" s="7"/>
      <c r="J24" s="8"/>
      <c r="K24" s="9"/>
      <c r="L24" s="9"/>
      <c r="M24" s="40">
        <v>1</v>
      </c>
      <c r="N24" s="632" t="s">
        <v>190</v>
      </c>
      <c r="O24" s="596"/>
      <c r="P24" s="596"/>
      <c r="Q24" s="596"/>
      <c r="R24" s="596"/>
      <c r="S24" s="597"/>
      <c r="T24" s="131"/>
      <c r="V24" s="282" t="s">
        <v>155</v>
      </c>
      <c r="W24" s="284"/>
      <c r="X24" s="278"/>
      <c r="Y24" s="278"/>
      <c r="Z24" s="278"/>
      <c r="AA24" s="278"/>
      <c r="AB24" s="278"/>
      <c r="AC24" s="278"/>
      <c r="AH24" s="143">
        <v>14</v>
      </c>
      <c r="AI24" s="144"/>
      <c r="AQ24" s="85"/>
      <c r="AR24" s="86"/>
    </row>
    <row r="25" spans="2:47" ht="16.2" thickBot="1" x14ac:dyDescent="0.35">
      <c r="B25" s="171">
        <v>40727</v>
      </c>
      <c r="C25" s="16"/>
      <c r="D25" s="65" t="str">
        <f>D7</f>
        <v>Varsity Field</v>
      </c>
      <c r="E25" s="9"/>
      <c r="F25" s="104" t="s">
        <v>135</v>
      </c>
      <c r="G25" s="9"/>
      <c r="H25" s="11" t="str">
        <f>H7</f>
        <v>Varsity Field</v>
      </c>
      <c r="I25" s="9"/>
      <c r="J25" s="104" t="s">
        <v>135</v>
      </c>
      <c r="K25" s="9"/>
      <c r="L25" s="9"/>
      <c r="M25" s="41">
        <v>2</v>
      </c>
      <c r="N25" s="633" t="s">
        <v>191</v>
      </c>
      <c r="O25" s="634"/>
      <c r="P25" s="634"/>
      <c r="Q25" s="634"/>
      <c r="R25" s="634"/>
      <c r="S25" s="635"/>
      <c r="T25" s="131"/>
      <c r="V25" s="283" t="s">
        <v>159</v>
      </c>
      <c r="W25" s="278"/>
      <c r="X25" s="278"/>
      <c r="Y25" s="278"/>
      <c r="Z25" s="278"/>
      <c r="AA25" s="278"/>
      <c r="AB25" s="278"/>
      <c r="AC25" s="278"/>
      <c r="AH25" s="145">
        <v>15</v>
      </c>
      <c r="AI25" s="146"/>
      <c r="AO25" s="331" t="s">
        <v>251</v>
      </c>
      <c r="AP25" s="313"/>
      <c r="AQ25" s="313"/>
      <c r="AS25" s="331" t="str">
        <f>$AO$1</f>
        <v>U17/18</v>
      </c>
      <c r="AT25" s="313"/>
      <c r="AU25" s="313"/>
    </row>
    <row r="26" spans="2:47" ht="15" thickBot="1" x14ac:dyDescent="0.35">
      <c r="B26" s="45">
        <v>0.35416666666666669</v>
      </c>
      <c r="C26" s="4"/>
      <c r="D26" s="36" t="str">
        <f>M12</f>
        <v>NYCD Knights</v>
      </c>
      <c r="E26" s="69"/>
      <c r="F26" s="70"/>
      <c r="G26" s="9"/>
      <c r="H26" s="36" t="str">
        <f>M20</f>
        <v>Frozen Ropes</v>
      </c>
      <c r="I26" s="69"/>
      <c r="J26" s="70"/>
      <c r="K26" s="9"/>
      <c r="L26" s="9"/>
      <c r="M26" s="41">
        <v>3</v>
      </c>
      <c r="N26" s="633" t="s">
        <v>192</v>
      </c>
      <c r="O26" s="634"/>
      <c r="P26" s="634"/>
      <c r="Q26" s="634"/>
      <c r="R26" s="634"/>
      <c r="S26" s="635"/>
      <c r="T26" s="131"/>
      <c r="V26" s="283" t="s">
        <v>159</v>
      </c>
      <c r="W26" s="278"/>
      <c r="X26" s="278"/>
      <c r="Y26" s="278"/>
      <c r="Z26" s="278"/>
      <c r="AA26" s="278"/>
      <c r="AB26" s="278"/>
      <c r="AC26" s="278"/>
      <c r="AH26" s="107" t="s">
        <v>161</v>
      </c>
      <c r="AI26" s="108" t="s">
        <v>70</v>
      </c>
      <c r="AO26" s="313" t="s">
        <v>244</v>
      </c>
      <c r="AP26" s="313"/>
      <c r="AQ26" s="313"/>
      <c r="AS26" s="313" t="s">
        <v>244</v>
      </c>
      <c r="AT26" s="313"/>
      <c r="AU26" s="313"/>
    </row>
    <row r="27" spans="2:47" ht="15" thickBot="1" x14ac:dyDescent="0.35">
      <c r="B27" s="22"/>
      <c r="C27" s="4"/>
      <c r="D27" s="39" t="str">
        <f>M11</f>
        <v>Matrix CP</v>
      </c>
      <c r="E27" s="75"/>
      <c r="F27" s="76"/>
      <c r="G27" s="9"/>
      <c r="H27" s="39" t="str">
        <f>M19</f>
        <v>Full Count Baseball</v>
      </c>
      <c r="I27" s="75"/>
      <c r="J27" s="76"/>
      <c r="K27" s="9"/>
      <c r="L27" s="9"/>
      <c r="M27" s="42">
        <v>4</v>
      </c>
      <c r="N27" s="666" t="s">
        <v>193</v>
      </c>
      <c r="O27" s="599"/>
      <c r="P27" s="599"/>
      <c r="Q27" s="599"/>
      <c r="R27" s="599"/>
      <c r="S27" s="600"/>
      <c r="T27" s="131"/>
      <c r="AH27" s="109" t="s">
        <v>146</v>
      </c>
      <c r="AI27" s="110" t="s">
        <v>79</v>
      </c>
      <c r="AO27" s="313" t="s">
        <v>245</v>
      </c>
      <c r="AP27" s="313"/>
      <c r="AQ27" s="313"/>
      <c r="AS27" s="313" t="s">
        <v>245</v>
      </c>
      <c r="AT27" s="313"/>
      <c r="AU27" s="313"/>
    </row>
    <row r="28" spans="2:4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T28" s="28"/>
      <c r="AH28" s="111"/>
      <c r="AI28" s="112" t="s">
        <v>127</v>
      </c>
      <c r="AO28" s="314">
        <f>$AO$4</f>
        <v>40726</v>
      </c>
      <c r="AP28" s="313"/>
      <c r="AQ28" s="313"/>
      <c r="AS28" s="314">
        <f>B7</f>
        <v>40726</v>
      </c>
      <c r="AT28" s="313"/>
      <c r="AU28" s="313"/>
    </row>
    <row r="29" spans="2:47" x14ac:dyDescent="0.3">
      <c r="B29" s="30">
        <v>0.44791666666666669</v>
      </c>
      <c r="C29" s="4"/>
      <c r="D29" s="36" t="str">
        <f>M10</f>
        <v>Highlander Academy</v>
      </c>
      <c r="E29" s="69"/>
      <c r="F29" s="70"/>
      <c r="G29" s="9"/>
      <c r="H29" s="36" t="str">
        <f>M18</f>
        <v>Rampage Baseball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T29" s="86"/>
      <c r="AH29" s="109" t="s">
        <v>164</v>
      </c>
      <c r="AI29" s="110" t="s">
        <v>78</v>
      </c>
      <c r="AO29" s="324" t="str">
        <f>$AS$17</f>
        <v>Red Bank Regional HS</v>
      </c>
      <c r="AP29" s="313"/>
      <c r="AQ29" s="315" t="s">
        <v>135</v>
      </c>
      <c r="AS29" s="324" t="str">
        <f>H6</f>
        <v>Monmouth Regional HS</v>
      </c>
      <c r="AT29" s="313"/>
      <c r="AU29" s="315" t="s">
        <v>135</v>
      </c>
    </row>
    <row r="30" spans="2:47" ht="16.2" thickBot="1" x14ac:dyDescent="0.35">
      <c r="B30" s="31"/>
      <c r="C30" s="4"/>
      <c r="D30" s="39" t="str">
        <f>M12</f>
        <v>NYCD Knights</v>
      </c>
      <c r="E30" s="75"/>
      <c r="F30" s="76"/>
      <c r="G30" s="9"/>
      <c r="H30" s="39" t="str">
        <f>M20</f>
        <v>Frozen Ropes</v>
      </c>
      <c r="I30" s="75"/>
      <c r="J30" s="76"/>
      <c r="K30" s="9"/>
      <c r="L30" s="9"/>
      <c r="M30" s="592" t="str">
        <f>AI26</f>
        <v>17/18U</v>
      </c>
      <c r="N30" s="593"/>
      <c r="O30" s="593"/>
      <c r="P30" s="593"/>
      <c r="Q30" s="593"/>
      <c r="R30" s="593"/>
      <c r="S30" s="594"/>
      <c r="T30" s="275"/>
      <c r="AH30" s="111"/>
      <c r="AI30" s="112" t="s">
        <v>127</v>
      </c>
      <c r="AO30" s="316" t="str">
        <f>$AO$18</f>
        <v>Varsity Field</v>
      </c>
      <c r="AP30" s="325"/>
      <c r="AQ30" s="343"/>
      <c r="AS30" s="316" t="str">
        <f>$AO$30</f>
        <v>Varsity Field</v>
      </c>
      <c r="AT30" s="325"/>
      <c r="AU30" s="343"/>
    </row>
    <row r="31" spans="2:47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92" t="s">
        <v>148</v>
      </c>
      <c r="N31" s="593"/>
      <c r="O31" s="593"/>
      <c r="P31" s="593"/>
      <c r="Q31" s="593"/>
      <c r="R31" s="593"/>
      <c r="S31" s="594"/>
      <c r="T31" s="275"/>
      <c r="AH31" s="147" t="s">
        <v>165</v>
      </c>
      <c r="AI31" s="148"/>
      <c r="AO31" s="316">
        <f>B21</f>
        <v>0.22916666666666666</v>
      </c>
      <c r="AP31" s="325" t="str">
        <f>D21</f>
        <v>Highlander Academy</v>
      </c>
      <c r="AQ31" s="317"/>
      <c r="AS31" s="316">
        <f>B9</f>
        <v>0.35416666666666669</v>
      </c>
      <c r="AT31" s="325" t="str">
        <f>H9</f>
        <v>NJ 9ers</v>
      </c>
      <c r="AU31" s="317"/>
    </row>
    <row r="32" spans="2:47" ht="15" thickBot="1" x14ac:dyDescent="0.35">
      <c r="B32" s="30">
        <v>4.1666666666666664E-2</v>
      </c>
      <c r="C32" s="4"/>
      <c r="D32" s="36" t="str">
        <f>M11</f>
        <v>Matrix CP</v>
      </c>
      <c r="E32" s="117"/>
      <c r="F32" s="51"/>
      <c r="G32" s="9"/>
      <c r="H32" s="36" t="str">
        <f>M19</f>
        <v>Full Count Baseball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T32" s="86"/>
      <c r="AH32" s="149"/>
      <c r="AI32" s="150"/>
      <c r="AO32" s="313"/>
      <c r="AP32" s="313" t="str">
        <f>D22</f>
        <v>Langan Baseball</v>
      </c>
      <c r="AQ32" s="321"/>
      <c r="AS32" s="313"/>
      <c r="AT32" s="313" t="str">
        <f>H10</f>
        <v>Full Count Baseball</v>
      </c>
      <c r="AU32" s="321"/>
    </row>
    <row r="33" spans="2:47" ht="21.6" thickBot="1" x14ac:dyDescent="0.45">
      <c r="B33" s="31"/>
      <c r="C33" s="4"/>
      <c r="D33" s="49" t="str">
        <f>M13</f>
        <v>Langan Baseball</v>
      </c>
      <c r="E33" s="9"/>
      <c r="F33" s="13"/>
      <c r="G33" s="9"/>
      <c r="H33" s="49" t="str">
        <f>M21</f>
        <v>Matrix Prospects</v>
      </c>
      <c r="I33" s="75"/>
      <c r="J33" s="76"/>
      <c r="K33" s="9"/>
      <c r="L33" s="9"/>
      <c r="M33" s="589" t="str">
        <f>IF(J46&lt;&gt;"",(IF(J46&gt;J47,F46,F47)),"")</f>
        <v xml:space="preserve">Frozen Ropes </v>
      </c>
      <c r="N33" s="590"/>
      <c r="O33" s="590"/>
      <c r="P33" s="590"/>
      <c r="Q33" s="590"/>
      <c r="R33" s="590"/>
      <c r="S33" s="591"/>
      <c r="T33" s="274"/>
      <c r="AO33" s="313" t="s">
        <v>246</v>
      </c>
      <c r="AP33" s="319"/>
      <c r="AQ33" s="319"/>
      <c r="AS33" s="313" t="s">
        <v>246</v>
      </c>
      <c r="AT33" s="319"/>
      <c r="AU33" s="319"/>
    </row>
    <row r="34" spans="2:47" ht="21.6" thickBot="1" x14ac:dyDescent="0.4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89"/>
      <c r="N34" s="590"/>
      <c r="O34" s="590"/>
      <c r="P34" s="590"/>
      <c r="Q34" s="590"/>
      <c r="R34" s="590"/>
      <c r="S34" s="591"/>
      <c r="T34" s="274"/>
      <c r="AO34" s="313" t="s">
        <v>247</v>
      </c>
      <c r="AP34" s="319"/>
      <c r="AQ34" s="319"/>
      <c r="AS34" s="313" t="s">
        <v>247</v>
      </c>
      <c r="AT34" s="319"/>
      <c r="AU34" s="319"/>
    </row>
    <row r="35" spans="2:47" ht="15" thickBot="1" x14ac:dyDescent="0.35">
      <c r="B35" s="30">
        <v>0.13541666666666666</v>
      </c>
      <c r="C35" s="4"/>
      <c r="D35" s="36" t="str">
        <f>M9</f>
        <v>CK's Cardinals</v>
      </c>
      <c r="E35" s="69"/>
      <c r="F35" s="70"/>
      <c r="G35" s="9"/>
      <c r="H35" s="36" t="str">
        <f>M17</f>
        <v>NJ 9ers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T35" s="86"/>
      <c r="AO35" s="313" t="s">
        <v>248</v>
      </c>
      <c r="AP35" s="321"/>
      <c r="AQ35" s="322"/>
      <c r="AS35" s="313" t="s">
        <v>248</v>
      </c>
      <c r="AT35" s="321"/>
      <c r="AU35" s="322"/>
    </row>
    <row r="36" spans="2:47" ht="15" thickBot="1" x14ac:dyDescent="0.35">
      <c r="B36" s="31"/>
      <c r="C36" s="4"/>
      <c r="D36" s="39" t="str">
        <f>M10</f>
        <v>Highlander Academy</v>
      </c>
      <c r="E36" s="75"/>
      <c r="F36" s="76"/>
      <c r="G36" s="9"/>
      <c r="H36" s="39" t="str">
        <f>M18</f>
        <v>Rampage Baseball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T36" s="28"/>
    </row>
    <row r="37" spans="2:47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T37" s="28"/>
      <c r="AO37" s="331" t="s">
        <v>251</v>
      </c>
      <c r="AP37" s="313"/>
      <c r="AQ37" s="313"/>
      <c r="AS37" s="331" t="str">
        <f>$AO$1</f>
        <v>U17/18</v>
      </c>
      <c r="AT37" s="313"/>
      <c r="AU37" s="313"/>
    </row>
    <row r="38" spans="2:47" x14ac:dyDescent="0.3">
      <c r="B38" s="30">
        <v>0.22916666666666666</v>
      </c>
      <c r="C38" s="4"/>
      <c r="D38" s="20" t="str">
        <f>M13</f>
        <v>Langan Baseball</v>
      </c>
      <c r="E38" s="98"/>
      <c r="F38" s="70"/>
      <c r="G38" s="9"/>
      <c r="H38" s="36" t="str">
        <f>M21</f>
        <v>Matrix Prospects</v>
      </c>
      <c r="I38" s="126"/>
      <c r="J38" s="51"/>
      <c r="K38" s="4"/>
      <c r="L38" s="9"/>
      <c r="AO38" s="313" t="s">
        <v>244</v>
      </c>
      <c r="AP38" s="313"/>
      <c r="AQ38" s="313"/>
      <c r="AS38" s="313" t="s">
        <v>244</v>
      </c>
      <c r="AT38" s="313"/>
      <c r="AU38" s="313"/>
    </row>
    <row r="39" spans="2:47" ht="15" thickBot="1" x14ac:dyDescent="0.35">
      <c r="B39" s="31"/>
      <c r="C39" s="16"/>
      <c r="D39" s="23" t="str">
        <f>M9</f>
        <v>CK's Cardinals</v>
      </c>
      <c r="E39" s="101"/>
      <c r="F39" s="76"/>
      <c r="G39" s="12"/>
      <c r="H39" s="39" t="str">
        <f>M17</f>
        <v>NJ 9ers</v>
      </c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  <c r="T39" s="9"/>
      <c r="AO39" s="313" t="s">
        <v>245</v>
      </c>
      <c r="AP39" s="313"/>
      <c r="AQ39" s="313"/>
      <c r="AS39" s="313" t="s">
        <v>245</v>
      </c>
      <c r="AT39" s="313"/>
      <c r="AU39" s="313"/>
    </row>
    <row r="40" spans="2:47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T40" s="9"/>
      <c r="AO40" s="314">
        <f>$AO$28</f>
        <v>40726</v>
      </c>
      <c r="AP40" s="313"/>
      <c r="AQ40" s="313"/>
      <c r="AS40" s="314">
        <f>$AO$28</f>
        <v>40726</v>
      </c>
      <c r="AT40" s="313"/>
      <c r="AU40" s="313"/>
    </row>
    <row r="41" spans="2:47" x14ac:dyDescent="0.3">
      <c r="B41" s="169" t="s">
        <v>166</v>
      </c>
      <c r="D41" s="130" t="str">
        <f>D6</f>
        <v>Red Bank Regional HS</v>
      </c>
      <c r="E41" s="7"/>
      <c r="F41" s="585" t="s">
        <v>136</v>
      </c>
      <c r="G41" s="585"/>
      <c r="H41" s="586"/>
      <c r="I41" s="7"/>
      <c r="J41" s="8"/>
      <c r="K41" s="28"/>
      <c r="L41" s="28"/>
      <c r="M41" s="130" t="str">
        <f>AI29</f>
        <v>Monmouth Regional HS</v>
      </c>
      <c r="N41" s="642" t="s">
        <v>136</v>
      </c>
      <c r="O41" s="585"/>
      <c r="P41" s="585"/>
      <c r="Q41" s="585"/>
      <c r="R41" s="586"/>
      <c r="S41" s="8"/>
      <c r="T41" s="9"/>
      <c r="AO41" s="324" t="str">
        <f>$AS$29</f>
        <v>Monmouth Regional HS</v>
      </c>
      <c r="AP41" s="313"/>
      <c r="AQ41" s="315" t="s">
        <v>135</v>
      </c>
      <c r="AS41" s="324" t="str">
        <f>$AS$29</f>
        <v>Monmouth Regional HS</v>
      </c>
      <c r="AT41" s="313"/>
      <c r="AU41" s="315" t="s">
        <v>135</v>
      </c>
    </row>
    <row r="42" spans="2:47" ht="15" thickBot="1" x14ac:dyDescent="0.35">
      <c r="B42" s="256">
        <v>40728</v>
      </c>
      <c r="C42" s="16"/>
      <c r="D42" s="132" t="str">
        <f>D25</f>
        <v>Varsity Field</v>
      </c>
      <c r="E42" s="12"/>
      <c r="F42" s="587"/>
      <c r="G42" s="587"/>
      <c r="H42" s="588"/>
      <c r="I42" s="12" t="s">
        <v>135</v>
      </c>
      <c r="J42" s="13" t="s">
        <v>135</v>
      </c>
      <c r="K42" s="28"/>
      <c r="L42" s="28"/>
      <c r="M42" s="132" t="str">
        <f>AI30</f>
        <v>Varsity Field</v>
      </c>
      <c r="N42" s="643"/>
      <c r="O42" s="640"/>
      <c r="P42" s="640"/>
      <c r="Q42" s="640"/>
      <c r="R42" s="641"/>
      <c r="S42" s="13" t="s">
        <v>135</v>
      </c>
      <c r="T42" s="9"/>
      <c r="AO42" s="316" t="str">
        <f>$AO$30</f>
        <v>Varsity Field</v>
      </c>
      <c r="AS42" s="316" t="str">
        <f>$AO$30</f>
        <v>Varsity Field</v>
      </c>
      <c r="AT42" s="325"/>
      <c r="AU42" s="343"/>
    </row>
    <row r="43" spans="2:47" x14ac:dyDescent="0.3">
      <c r="B43" s="30">
        <v>0.39583333333333331</v>
      </c>
      <c r="D43" s="51" t="s">
        <v>167</v>
      </c>
      <c r="E43" s="133"/>
      <c r="F43" s="595" t="str">
        <f>N27</f>
        <v xml:space="preserve">Highlander Academy </v>
      </c>
      <c r="G43" s="596"/>
      <c r="H43" s="597"/>
      <c r="I43" s="134"/>
      <c r="J43" s="51">
        <v>5</v>
      </c>
      <c r="K43" s="28"/>
      <c r="L43" s="259">
        <v>0.375</v>
      </c>
      <c r="M43" s="257" t="s">
        <v>168</v>
      </c>
      <c r="N43" s="667" t="str">
        <f>N26</f>
        <v xml:space="preserve">Frozen Ropes </v>
      </c>
      <c r="O43" s="668"/>
      <c r="P43" s="668"/>
      <c r="Q43" s="668"/>
      <c r="R43" s="680"/>
      <c r="S43" s="179">
        <v>4</v>
      </c>
      <c r="T43" s="47"/>
      <c r="AO43" s="316">
        <f>B12</f>
        <v>0.44791666666666669</v>
      </c>
      <c r="AP43" s="325" t="str">
        <f>H12</f>
        <v>Frozen Ropes</v>
      </c>
      <c r="AQ43" s="317"/>
      <c r="AS43" s="316">
        <f>B32</f>
        <v>4.1666666666666664E-2</v>
      </c>
      <c r="AT43" s="325" t="str">
        <f>H32</f>
        <v>Full Count Baseball</v>
      </c>
      <c r="AU43" s="317"/>
    </row>
    <row r="44" spans="2:47" ht="15" thickBot="1" x14ac:dyDescent="0.35">
      <c r="B44" s="31"/>
      <c r="D44" s="52" t="s">
        <v>151</v>
      </c>
      <c r="E44" s="135"/>
      <c r="F44" s="598" t="str">
        <f>N24</f>
        <v xml:space="preserve">Matrix Prospect </v>
      </c>
      <c r="G44" s="599"/>
      <c r="H44" s="600"/>
      <c r="I44" s="136"/>
      <c r="J44" s="52">
        <v>1</v>
      </c>
      <c r="K44" s="28"/>
      <c r="L44" s="260"/>
      <c r="M44" s="258" t="s">
        <v>150</v>
      </c>
      <c r="N44" s="669" t="str">
        <f>N25</f>
        <v>Matrix CP</v>
      </c>
      <c r="O44" s="670"/>
      <c r="P44" s="670"/>
      <c r="Q44" s="670"/>
      <c r="R44" s="681"/>
      <c r="S44" s="276">
        <v>0</v>
      </c>
      <c r="T44" s="47"/>
      <c r="AO44" s="313"/>
      <c r="AP44" s="325" t="str">
        <f>H13</f>
        <v>NJ 9ers</v>
      </c>
      <c r="AQ44" s="318"/>
      <c r="AS44" s="313"/>
      <c r="AT44" s="313" t="str">
        <f>H33</f>
        <v>Matrix Prospects</v>
      </c>
      <c r="AU44" s="321"/>
    </row>
    <row r="45" spans="2:4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  <c r="T45" s="47"/>
      <c r="AO45" s="313" t="s">
        <v>246</v>
      </c>
      <c r="AP45" s="319"/>
      <c r="AQ45" s="319"/>
      <c r="AS45" s="313" t="s">
        <v>246</v>
      </c>
      <c r="AT45" s="319"/>
      <c r="AU45" s="319"/>
    </row>
    <row r="46" spans="2:47" ht="15" thickBot="1" x14ac:dyDescent="0.35">
      <c r="B46" s="30">
        <v>0.48958333333333331</v>
      </c>
      <c r="D46" s="51" t="s">
        <v>169</v>
      </c>
      <c r="E46" s="140"/>
      <c r="F46" s="595" t="str">
        <f>IF(J43&lt;&gt;"",(IF(J43&gt;J44,F43,F44)),"")</f>
        <v xml:space="preserve">Highlander Academy </v>
      </c>
      <c r="G46" s="596"/>
      <c r="H46" s="597"/>
      <c r="I46" s="141"/>
      <c r="J46" s="51">
        <v>8</v>
      </c>
      <c r="K46" s="28"/>
      <c r="L46" s="131"/>
      <c r="M46" s="131"/>
      <c r="N46" s="35"/>
      <c r="O46" s="47"/>
      <c r="P46" s="47"/>
      <c r="Q46" s="47"/>
      <c r="R46" s="47"/>
      <c r="S46" s="47"/>
      <c r="T46" s="47"/>
      <c r="AO46" s="313" t="s">
        <v>247</v>
      </c>
      <c r="AP46" s="319"/>
      <c r="AQ46" s="319"/>
      <c r="AS46" s="313" t="s">
        <v>247</v>
      </c>
      <c r="AT46" s="319"/>
      <c r="AU46" s="319"/>
    </row>
    <row r="47" spans="2:47" ht="15" thickBot="1" x14ac:dyDescent="0.35">
      <c r="B47" s="31"/>
      <c r="D47" s="52" t="s">
        <v>170</v>
      </c>
      <c r="E47" s="142"/>
      <c r="F47" s="595" t="str">
        <f>IF(S43&lt;&gt;"",(IF(S43&gt;S44,N43,N44)),"")</f>
        <v xml:space="preserve">Frozen Ropes </v>
      </c>
      <c r="G47" s="596"/>
      <c r="H47" s="597"/>
      <c r="I47" s="53"/>
      <c r="J47" s="52">
        <v>10</v>
      </c>
      <c r="K47" s="28"/>
      <c r="L47" s="131"/>
      <c r="M47" s="34"/>
      <c r="N47" s="34"/>
      <c r="O47" s="4"/>
      <c r="P47" s="4"/>
      <c r="Q47" s="4"/>
      <c r="R47" s="4"/>
      <c r="S47" s="4"/>
      <c r="T47" s="4"/>
      <c r="AO47" s="313" t="s">
        <v>248</v>
      </c>
      <c r="AP47" s="321"/>
      <c r="AQ47" s="322"/>
      <c r="AS47" s="313" t="s">
        <v>248</v>
      </c>
      <c r="AT47" s="321"/>
      <c r="AU47" s="322"/>
    </row>
    <row r="50" spans="8:47" ht="15.6" x14ac:dyDescent="0.3">
      <c r="H50" s="309" t="s">
        <v>32</v>
      </c>
    </row>
    <row r="51" spans="8:47" ht="15.6" x14ac:dyDescent="0.3">
      <c r="H51" s="310" t="s">
        <v>33</v>
      </c>
      <c r="AO51" s="331" t="s">
        <v>251</v>
      </c>
      <c r="AP51" s="313"/>
      <c r="AQ51" s="313"/>
      <c r="AS51" s="331" t="str">
        <f>$AO$1</f>
        <v>U17/18</v>
      </c>
      <c r="AT51" s="313"/>
      <c r="AU51" s="313"/>
    </row>
    <row r="52" spans="8:47" ht="15.6" x14ac:dyDescent="0.3">
      <c r="H52" s="311" t="s">
        <v>34</v>
      </c>
      <c r="AO52" s="313" t="s">
        <v>244</v>
      </c>
      <c r="AP52" s="313"/>
      <c r="AQ52" s="313"/>
      <c r="AS52" s="313" t="s">
        <v>244</v>
      </c>
      <c r="AT52" s="313"/>
      <c r="AU52" s="313"/>
    </row>
    <row r="53" spans="8:47" x14ac:dyDescent="0.3">
      <c r="AO53" s="313" t="s">
        <v>245</v>
      </c>
      <c r="AP53" s="313"/>
      <c r="AQ53" s="313"/>
      <c r="AS53" s="313" t="s">
        <v>245</v>
      </c>
      <c r="AT53" s="313"/>
      <c r="AU53" s="313"/>
    </row>
    <row r="54" spans="8:47" x14ac:dyDescent="0.3">
      <c r="AO54" s="314">
        <f>$AO$4</f>
        <v>40726</v>
      </c>
      <c r="AP54" s="313"/>
      <c r="AQ54" s="313"/>
      <c r="AS54" s="314">
        <f>$AO$54</f>
        <v>40726</v>
      </c>
      <c r="AT54" s="313"/>
      <c r="AU54" s="313"/>
    </row>
    <row r="55" spans="8:47" x14ac:dyDescent="0.3">
      <c r="AO55" s="324" t="str">
        <f>$AS$41</f>
        <v>Monmouth Regional HS</v>
      </c>
      <c r="AP55" s="313"/>
      <c r="AQ55" s="315" t="s">
        <v>135</v>
      </c>
      <c r="AS55" s="324" t="str">
        <f>$AO$55</f>
        <v>Monmouth Regional HS</v>
      </c>
      <c r="AT55" s="313"/>
      <c r="AU55" s="315" t="s">
        <v>135</v>
      </c>
    </row>
    <row r="56" spans="8:47" x14ac:dyDescent="0.3">
      <c r="AO56" s="316" t="str">
        <f>$AS$42</f>
        <v>Varsity Field</v>
      </c>
      <c r="AS56" s="316" t="str">
        <f>$AO$56</f>
        <v>Varsity Field</v>
      </c>
      <c r="AT56" s="325"/>
      <c r="AU56" s="343"/>
    </row>
    <row r="57" spans="8:47" x14ac:dyDescent="0.3">
      <c r="AO57" s="316">
        <f>B35</f>
        <v>0.13541666666666666</v>
      </c>
      <c r="AP57" s="325" t="str">
        <f>H18</f>
        <v>Matrix Prospects</v>
      </c>
      <c r="AQ57" s="317"/>
      <c r="AS57" s="316">
        <f>B38</f>
        <v>0.22916666666666666</v>
      </c>
      <c r="AT57" s="325" t="str">
        <f>H21</f>
        <v>Rampage Baseball</v>
      </c>
      <c r="AU57" s="317"/>
    </row>
    <row r="58" spans="8:47" x14ac:dyDescent="0.3">
      <c r="AO58" s="313"/>
      <c r="AP58" s="325" t="str">
        <f>H19</f>
        <v>Frozen Ropes</v>
      </c>
      <c r="AQ58" s="317"/>
      <c r="AS58" s="313"/>
      <c r="AT58" s="313" t="str">
        <f>H22</f>
        <v>Matrix Prospects</v>
      </c>
      <c r="AU58" s="321"/>
    </row>
    <row r="59" spans="8:47" x14ac:dyDescent="0.3">
      <c r="AO59" s="313" t="s">
        <v>246</v>
      </c>
      <c r="AP59" s="319"/>
      <c r="AQ59" s="319"/>
      <c r="AS59" s="313" t="s">
        <v>246</v>
      </c>
      <c r="AT59" s="319"/>
      <c r="AU59" s="319"/>
    </row>
    <row r="60" spans="8:47" x14ac:dyDescent="0.3">
      <c r="AO60" s="313" t="s">
        <v>247</v>
      </c>
      <c r="AP60" s="319"/>
      <c r="AQ60" s="319"/>
      <c r="AS60" s="313" t="s">
        <v>247</v>
      </c>
      <c r="AT60" s="319"/>
      <c r="AU60" s="319"/>
    </row>
    <row r="61" spans="8:47" x14ac:dyDescent="0.3"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344"/>
      <c r="AL61" s="68"/>
      <c r="AM61" s="68"/>
      <c r="AN61" s="68"/>
      <c r="AO61" s="313" t="s">
        <v>248</v>
      </c>
      <c r="AP61" s="321"/>
      <c r="AQ61" s="322"/>
      <c r="AS61" s="313" t="s">
        <v>248</v>
      </c>
      <c r="AT61" s="321"/>
      <c r="AU61" s="322"/>
    </row>
    <row r="62" spans="8:47" x14ac:dyDescent="0.3">
      <c r="AO62" s="68"/>
    </row>
    <row r="63" spans="8:47" ht="15.6" x14ac:dyDescent="0.3">
      <c r="AO63" s="331" t="s">
        <v>251</v>
      </c>
      <c r="AP63" s="313"/>
      <c r="AQ63" s="313"/>
      <c r="AS63" s="331" t="str">
        <f>$AO$1</f>
        <v>U17/18</v>
      </c>
      <c r="AT63" s="313"/>
      <c r="AU63" s="313"/>
    </row>
    <row r="64" spans="8:47" x14ac:dyDescent="0.3">
      <c r="AO64" s="313" t="s">
        <v>244</v>
      </c>
      <c r="AP64" s="313"/>
      <c r="AQ64" s="313"/>
      <c r="AS64" s="313" t="s">
        <v>244</v>
      </c>
      <c r="AT64" s="313"/>
      <c r="AU64" s="313"/>
    </row>
    <row r="65" spans="41:47" x14ac:dyDescent="0.3">
      <c r="AO65" s="313" t="s">
        <v>245</v>
      </c>
      <c r="AP65" s="313"/>
      <c r="AQ65" s="313"/>
      <c r="AS65" s="313" t="s">
        <v>245</v>
      </c>
      <c r="AT65" s="313"/>
      <c r="AU65" s="313"/>
    </row>
    <row r="66" spans="41:47" x14ac:dyDescent="0.3">
      <c r="AO66" s="314">
        <f>B25</f>
        <v>40727</v>
      </c>
      <c r="AP66" s="313"/>
      <c r="AQ66" s="313"/>
      <c r="AS66" s="314">
        <f>$AO$66</f>
        <v>40727</v>
      </c>
      <c r="AT66" s="313"/>
      <c r="AU66" s="313"/>
    </row>
    <row r="67" spans="41:47" x14ac:dyDescent="0.3">
      <c r="AO67" s="324" t="str">
        <f>D24</f>
        <v>Monmouth Regional HS</v>
      </c>
      <c r="AP67" s="313"/>
      <c r="AQ67" s="315" t="s">
        <v>135</v>
      </c>
      <c r="AS67" s="324" t="str">
        <f>$AS$29</f>
        <v>Monmouth Regional HS</v>
      </c>
      <c r="AT67" s="313"/>
      <c r="AU67" s="315" t="s">
        <v>135</v>
      </c>
    </row>
    <row r="68" spans="41:47" x14ac:dyDescent="0.3">
      <c r="AO68" s="316" t="str">
        <f>$AO$30</f>
        <v>Varsity Field</v>
      </c>
      <c r="AP68" s="325" t="str">
        <f>D26</f>
        <v>NYCD Knights</v>
      </c>
      <c r="AQ68" s="317"/>
      <c r="AS68" s="316" t="str">
        <f>$AO$30</f>
        <v>Varsity Field</v>
      </c>
      <c r="AT68" s="325" t="str">
        <f>D29</f>
        <v>Highlander Academy</v>
      </c>
      <c r="AU68" s="317"/>
    </row>
    <row r="69" spans="41:47" x14ac:dyDescent="0.3">
      <c r="AO69" s="316">
        <f>B26</f>
        <v>0.35416666666666669</v>
      </c>
      <c r="AP69" s="325" t="str">
        <f>D27</f>
        <v>Matrix CP</v>
      </c>
      <c r="AQ69" s="318"/>
      <c r="AS69" s="316">
        <f>B29</f>
        <v>0.44791666666666669</v>
      </c>
      <c r="AT69" s="325" t="str">
        <f>D30</f>
        <v>NYCD Knights</v>
      </c>
      <c r="AU69" s="318"/>
    </row>
    <row r="70" spans="41:47" x14ac:dyDescent="0.3">
      <c r="AO70" s="313" t="s">
        <v>246</v>
      </c>
      <c r="AP70" s="319"/>
      <c r="AQ70" s="319"/>
      <c r="AS70" s="313" t="s">
        <v>246</v>
      </c>
      <c r="AT70" s="319"/>
      <c r="AU70" s="319"/>
    </row>
    <row r="71" spans="41:47" x14ac:dyDescent="0.3">
      <c r="AO71" s="313" t="s">
        <v>247</v>
      </c>
      <c r="AP71" s="319"/>
      <c r="AQ71" s="319"/>
      <c r="AS71" s="313" t="s">
        <v>247</v>
      </c>
      <c r="AT71" s="319"/>
      <c r="AU71" s="319"/>
    </row>
    <row r="72" spans="41:47" x14ac:dyDescent="0.3">
      <c r="AO72" s="313" t="s">
        <v>248</v>
      </c>
      <c r="AP72" s="321"/>
      <c r="AQ72" s="322"/>
      <c r="AS72" s="313" t="s">
        <v>248</v>
      </c>
      <c r="AT72" s="321"/>
      <c r="AU72" s="322"/>
    </row>
    <row r="74" spans="41:47" ht="15.6" x14ac:dyDescent="0.3">
      <c r="AO74" s="331" t="s">
        <v>251</v>
      </c>
      <c r="AP74" s="313"/>
      <c r="AQ74" s="313"/>
      <c r="AS74" s="331" t="str">
        <f>$AO$1</f>
        <v>U17/18</v>
      </c>
      <c r="AT74" s="313"/>
      <c r="AU74" s="313"/>
    </row>
    <row r="75" spans="41:47" x14ac:dyDescent="0.3">
      <c r="AO75" s="313" t="s">
        <v>244</v>
      </c>
      <c r="AP75" s="313"/>
      <c r="AQ75" s="313"/>
      <c r="AS75" s="313" t="s">
        <v>244</v>
      </c>
      <c r="AT75" s="313"/>
      <c r="AU75" s="313"/>
    </row>
    <row r="76" spans="41:47" x14ac:dyDescent="0.3">
      <c r="AO76" s="313" t="s">
        <v>245</v>
      </c>
      <c r="AP76" s="313"/>
      <c r="AQ76" s="313"/>
      <c r="AS76" s="313" t="s">
        <v>245</v>
      </c>
      <c r="AT76" s="313"/>
      <c r="AU76" s="313"/>
    </row>
    <row r="77" spans="41:47" x14ac:dyDescent="0.3">
      <c r="AO77" s="314">
        <f>$AO$66</f>
        <v>40727</v>
      </c>
      <c r="AP77" s="313"/>
      <c r="AQ77" s="313"/>
      <c r="AS77" s="314">
        <f>$AO$66</f>
        <v>40727</v>
      </c>
      <c r="AT77" s="313"/>
      <c r="AU77" s="313"/>
    </row>
    <row r="78" spans="41:47" x14ac:dyDescent="0.3">
      <c r="AO78" s="324" t="str">
        <f>$AO$67</f>
        <v>Monmouth Regional HS</v>
      </c>
      <c r="AP78" s="313"/>
      <c r="AQ78" s="315" t="s">
        <v>135</v>
      </c>
      <c r="AS78" s="324" t="str">
        <f>$AS$29</f>
        <v>Monmouth Regional HS</v>
      </c>
      <c r="AT78" s="313"/>
      <c r="AU78" s="315" t="s">
        <v>135</v>
      </c>
    </row>
    <row r="79" spans="41:47" x14ac:dyDescent="0.3">
      <c r="AO79" s="316" t="str">
        <f>$AO$30</f>
        <v>Varsity Field</v>
      </c>
      <c r="AP79" s="325" t="str">
        <f>D32</f>
        <v>Matrix CP</v>
      </c>
      <c r="AQ79" s="317"/>
      <c r="AS79" s="316" t="str">
        <f>$AO$30</f>
        <v>Varsity Field</v>
      </c>
      <c r="AT79" s="325" t="str">
        <f>D35</f>
        <v>CK's Cardinals</v>
      </c>
      <c r="AU79" s="317"/>
    </row>
    <row r="80" spans="41:47" x14ac:dyDescent="0.3">
      <c r="AO80" s="316">
        <f>B32</f>
        <v>4.1666666666666664E-2</v>
      </c>
      <c r="AP80" s="325" t="str">
        <f>D33</f>
        <v>Langan Baseball</v>
      </c>
      <c r="AQ80" s="318"/>
      <c r="AS80" s="316">
        <f>B35</f>
        <v>0.13541666666666666</v>
      </c>
      <c r="AT80" s="325" t="str">
        <f>D36</f>
        <v>Highlander Academy</v>
      </c>
      <c r="AU80" s="318"/>
    </row>
    <row r="81" spans="41:47" x14ac:dyDescent="0.3">
      <c r="AO81" s="313" t="s">
        <v>246</v>
      </c>
      <c r="AP81" s="319"/>
      <c r="AQ81" s="319"/>
      <c r="AS81" s="313" t="s">
        <v>246</v>
      </c>
      <c r="AT81" s="319"/>
      <c r="AU81" s="319"/>
    </row>
    <row r="82" spans="41:47" x14ac:dyDescent="0.3">
      <c r="AO82" s="313" t="s">
        <v>247</v>
      </c>
      <c r="AP82" s="319"/>
      <c r="AQ82" s="319"/>
      <c r="AS82" s="313" t="s">
        <v>247</v>
      </c>
      <c r="AT82" s="319"/>
      <c r="AU82" s="319"/>
    </row>
    <row r="83" spans="41:47" x14ac:dyDescent="0.3">
      <c r="AO83" s="313" t="s">
        <v>248</v>
      </c>
      <c r="AP83" s="321"/>
      <c r="AQ83" s="322"/>
      <c r="AS83" s="313" t="s">
        <v>248</v>
      </c>
      <c r="AT83" s="321"/>
      <c r="AU83" s="322"/>
    </row>
    <row r="85" spans="41:47" ht="15.6" x14ac:dyDescent="0.3">
      <c r="AO85" s="331" t="s">
        <v>251</v>
      </c>
      <c r="AP85" s="313"/>
      <c r="AQ85" s="313"/>
      <c r="AS85" s="331" t="str">
        <f>$AO$1</f>
        <v>U17/18</v>
      </c>
      <c r="AT85" s="313"/>
      <c r="AU85" s="313"/>
    </row>
    <row r="86" spans="41:47" x14ac:dyDescent="0.3">
      <c r="AO86" s="313" t="s">
        <v>244</v>
      </c>
      <c r="AP86" s="313"/>
      <c r="AQ86" s="313"/>
      <c r="AS86" s="313" t="s">
        <v>244</v>
      </c>
      <c r="AT86" s="313"/>
      <c r="AU86" s="313"/>
    </row>
    <row r="87" spans="41:47" x14ac:dyDescent="0.3">
      <c r="AO87" s="313" t="s">
        <v>245</v>
      </c>
      <c r="AP87" s="313"/>
      <c r="AQ87" s="313"/>
      <c r="AS87" s="313" t="s">
        <v>245</v>
      </c>
      <c r="AT87" s="313"/>
      <c r="AU87" s="313"/>
    </row>
    <row r="88" spans="41:47" x14ac:dyDescent="0.3">
      <c r="AO88" s="314">
        <f>B47</f>
        <v>0</v>
      </c>
      <c r="AP88" s="313"/>
      <c r="AQ88" s="313"/>
      <c r="AS88" s="314">
        <f>$AO$66</f>
        <v>40727</v>
      </c>
      <c r="AT88" s="313"/>
      <c r="AU88" s="313"/>
    </row>
    <row r="89" spans="41:47" x14ac:dyDescent="0.3">
      <c r="AO89" s="324" t="str">
        <f>$AO$78</f>
        <v>Monmouth Regional HS</v>
      </c>
      <c r="AP89" s="313"/>
      <c r="AQ89" s="315" t="s">
        <v>135</v>
      </c>
      <c r="AS89" s="324" t="str">
        <f>H24</f>
        <v>Red Bank Regional HS</v>
      </c>
      <c r="AT89" s="313"/>
      <c r="AU89" s="315" t="s">
        <v>135</v>
      </c>
    </row>
    <row r="90" spans="41:47" x14ac:dyDescent="0.3">
      <c r="AO90" s="316" t="str">
        <f>$AO$30</f>
        <v>Varsity Field</v>
      </c>
      <c r="AP90" s="325" t="str">
        <f>D38</f>
        <v>Langan Baseball</v>
      </c>
      <c r="AQ90" s="317"/>
      <c r="AS90" s="316" t="str">
        <f>H25</f>
        <v>Varsity Field</v>
      </c>
      <c r="AT90" s="325" t="str">
        <f>H26</f>
        <v>Frozen Ropes</v>
      </c>
      <c r="AU90" s="317"/>
    </row>
    <row r="91" spans="41:47" x14ac:dyDescent="0.3">
      <c r="AO91" s="316">
        <f>B38</f>
        <v>0.22916666666666666</v>
      </c>
      <c r="AP91" s="325" t="str">
        <f>D39</f>
        <v>CK's Cardinals</v>
      </c>
      <c r="AQ91" s="318"/>
      <c r="AS91" s="316">
        <f>B26</f>
        <v>0.35416666666666669</v>
      </c>
      <c r="AT91" s="325" t="str">
        <f>H27</f>
        <v>Full Count Baseball</v>
      </c>
      <c r="AU91" s="318"/>
    </row>
    <row r="92" spans="41:47" x14ac:dyDescent="0.3">
      <c r="AO92" s="313" t="s">
        <v>246</v>
      </c>
      <c r="AP92" s="319"/>
      <c r="AQ92" s="319"/>
      <c r="AS92" s="313" t="s">
        <v>246</v>
      </c>
      <c r="AT92" s="319"/>
      <c r="AU92" s="319"/>
    </row>
    <row r="93" spans="41:47" x14ac:dyDescent="0.3">
      <c r="AO93" s="313" t="s">
        <v>247</v>
      </c>
      <c r="AP93" s="319"/>
      <c r="AQ93" s="319"/>
      <c r="AS93" s="313" t="s">
        <v>247</v>
      </c>
      <c r="AT93" s="319"/>
      <c r="AU93" s="319"/>
    </row>
    <row r="94" spans="41:47" x14ac:dyDescent="0.3">
      <c r="AO94" s="313" t="s">
        <v>248</v>
      </c>
      <c r="AP94" s="321"/>
      <c r="AQ94" s="322"/>
      <c r="AS94" s="313" t="s">
        <v>248</v>
      </c>
      <c r="AT94" s="321"/>
      <c r="AU94" s="322"/>
    </row>
    <row r="96" spans="41:47" ht="15.6" x14ac:dyDescent="0.3">
      <c r="AO96" s="331" t="s">
        <v>251</v>
      </c>
      <c r="AP96" s="313"/>
      <c r="AQ96" s="313"/>
      <c r="AS96" s="331" t="str">
        <f>$AO$1</f>
        <v>U17/18</v>
      </c>
      <c r="AT96" s="313"/>
      <c r="AU96" s="313"/>
    </row>
    <row r="97" spans="41:47" x14ac:dyDescent="0.3">
      <c r="AO97" s="313" t="s">
        <v>244</v>
      </c>
      <c r="AP97" s="313"/>
      <c r="AQ97" s="313"/>
      <c r="AS97" s="313" t="s">
        <v>244</v>
      </c>
      <c r="AT97" s="313"/>
      <c r="AU97" s="313"/>
    </row>
    <row r="98" spans="41:47" x14ac:dyDescent="0.3">
      <c r="AO98" s="313" t="s">
        <v>245</v>
      </c>
      <c r="AP98" s="313"/>
      <c r="AQ98" s="313"/>
      <c r="AS98" s="313" t="s">
        <v>245</v>
      </c>
      <c r="AT98" s="313"/>
      <c r="AU98" s="313"/>
    </row>
    <row r="99" spans="41:47" x14ac:dyDescent="0.3">
      <c r="AO99" s="314">
        <f>$AO$66</f>
        <v>40727</v>
      </c>
      <c r="AP99" s="313"/>
      <c r="AQ99" s="313"/>
      <c r="AS99" s="314">
        <f>$AO$66</f>
        <v>40727</v>
      </c>
      <c r="AT99" s="313"/>
      <c r="AU99" s="313"/>
    </row>
    <row r="100" spans="41:47" x14ac:dyDescent="0.3">
      <c r="AO100" s="324" t="str">
        <f>$AS$89</f>
        <v>Red Bank Regional HS</v>
      </c>
      <c r="AP100" s="313"/>
      <c r="AQ100" s="315" t="s">
        <v>135</v>
      </c>
      <c r="AS100" s="324" t="str">
        <f>$AS$89</f>
        <v>Red Bank Regional HS</v>
      </c>
      <c r="AT100" s="313"/>
      <c r="AU100" s="315" t="s">
        <v>135</v>
      </c>
    </row>
    <row r="101" spans="41:47" x14ac:dyDescent="0.3">
      <c r="AO101" s="316" t="str">
        <f>$AO$30</f>
        <v>Varsity Field</v>
      </c>
      <c r="AP101" s="325" t="str">
        <f>H29</f>
        <v>Rampage Baseball</v>
      </c>
      <c r="AQ101" s="317"/>
      <c r="AS101" s="316" t="str">
        <f>$AO$30</f>
        <v>Varsity Field</v>
      </c>
      <c r="AT101" s="325" t="str">
        <f>H32</f>
        <v>Full Count Baseball</v>
      </c>
      <c r="AU101" s="317"/>
    </row>
    <row r="102" spans="41:47" x14ac:dyDescent="0.3">
      <c r="AO102" s="316">
        <f>B29</f>
        <v>0.44791666666666669</v>
      </c>
      <c r="AP102" s="325" t="str">
        <f>H30</f>
        <v>Frozen Ropes</v>
      </c>
      <c r="AQ102" s="318"/>
      <c r="AS102" s="316">
        <f>B32</f>
        <v>4.1666666666666664E-2</v>
      </c>
      <c r="AT102" s="325" t="str">
        <f>H33</f>
        <v>Matrix Prospects</v>
      </c>
      <c r="AU102" s="318"/>
    </row>
    <row r="103" spans="41:47" x14ac:dyDescent="0.3">
      <c r="AO103" s="313" t="s">
        <v>246</v>
      </c>
      <c r="AP103" s="319"/>
      <c r="AQ103" s="319"/>
      <c r="AS103" s="313" t="s">
        <v>246</v>
      </c>
      <c r="AT103" s="319"/>
      <c r="AU103" s="319"/>
    </row>
    <row r="104" spans="41:47" x14ac:dyDescent="0.3">
      <c r="AO104" s="313" t="s">
        <v>247</v>
      </c>
      <c r="AP104" s="319"/>
      <c r="AQ104" s="319"/>
      <c r="AS104" s="313" t="s">
        <v>247</v>
      </c>
      <c r="AT104" s="319"/>
      <c r="AU104" s="319"/>
    </row>
    <row r="105" spans="41:47" x14ac:dyDescent="0.3">
      <c r="AO105" s="313" t="s">
        <v>248</v>
      </c>
      <c r="AP105" s="321"/>
      <c r="AQ105" s="322"/>
      <c r="AS105" s="313" t="s">
        <v>248</v>
      </c>
      <c r="AT105" s="321"/>
      <c r="AU105" s="322"/>
    </row>
    <row r="107" spans="41:47" ht="15.6" x14ac:dyDescent="0.3">
      <c r="AO107" s="331" t="s">
        <v>251</v>
      </c>
      <c r="AP107" s="313"/>
      <c r="AQ107" s="313"/>
      <c r="AS107" s="331" t="str">
        <f>$AO$1</f>
        <v>U17/18</v>
      </c>
      <c r="AT107" s="313"/>
      <c r="AU107" s="313"/>
    </row>
    <row r="108" spans="41:47" x14ac:dyDescent="0.3">
      <c r="AO108" s="313" t="s">
        <v>244</v>
      </c>
      <c r="AP108" s="313"/>
      <c r="AQ108" s="313"/>
      <c r="AS108" s="313" t="s">
        <v>244</v>
      </c>
      <c r="AT108" s="313"/>
      <c r="AU108" s="313"/>
    </row>
    <row r="109" spans="41:47" x14ac:dyDescent="0.3">
      <c r="AO109" s="313" t="s">
        <v>245</v>
      </c>
      <c r="AP109" s="313"/>
      <c r="AQ109" s="313"/>
      <c r="AS109" s="313" t="s">
        <v>245</v>
      </c>
      <c r="AT109" s="313"/>
      <c r="AU109" s="313"/>
    </row>
    <row r="110" spans="41:47" x14ac:dyDescent="0.3">
      <c r="AO110" s="314">
        <f>B69</f>
        <v>0</v>
      </c>
      <c r="AP110" s="313"/>
      <c r="AQ110" s="313"/>
      <c r="AS110" s="314">
        <f>$AO$66</f>
        <v>40727</v>
      </c>
      <c r="AT110" s="313"/>
      <c r="AU110" s="313"/>
    </row>
    <row r="111" spans="41:47" x14ac:dyDescent="0.3">
      <c r="AO111" s="324" t="str">
        <f>$AS$89</f>
        <v>Red Bank Regional HS</v>
      </c>
      <c r="AP111" s="313"/>
      <c r="AQ111" s="315" t="s">
        <v>135</v>
      </c>
      <c r="AS111" s="324" t="str">
        <f>$AS$89</f>
        <v>Red Bank Regional HS</v>
      </c>
      <c r="AT111" s="313"/>
      <c r="AU111" s="315" t="s">
        <v>135</v>
      </c>
    </row>
    <row r="112" spans="41:47" x14ac:dyDescent="0.3">
      <c r="AO112" s="316" t="str">
        <f>$AO$30</f>
        <v>Varsity Field</v>
      </c>
      <c r="AP112" s="325" t="str">
        <f>H35</f>
        <v>NJ 9ers</v>
      </c>
      <c r="AQ112" s="317"/>
      <c r="AS112" s="316" t="str">
        <f>$AO$30</f>
        <v>Varsity Field</v>
      </c>
      <c r="AT112" s="325" t="str">
        <f>H38</f>
        <v>Matrix Prospects</v>
      </c>
      <c r="AU112" s="317"/>
    </row>
    <row r="113" spans="41:47" x14ac:dyDescent="0.3">
      <c r="AO113" s="316">
        <f>B35</f>
        <v>0.13541666666666666</v>
      </c>
      <c r="AP113" s="325" t="str">
        <f>H36</f>
        <v>Rampage Baseball</v>
      </c>
      <c r="AQ113" s="318"/>
      <c r="AS113" s="316">
        <f>B38</f>
        <v>0.22916666666666666</v>
      </c>
      <c r="AT113" s="325" t="str">
        <f>H39</f>
        <v>NJ 9ers</v>
      </c>
      <c r="AU113" s="318"/>
    </row>
    <row r="114" spans="41:47" x14ac:dyDescent="0.3">
      <c r="AO114" s="313" t="s">
        <v>246</v>
      </c>
      <c r="AP114" s="319"/>
      <c r="AQ114" s="319"/>
      <c r="AS114" s="313" t="s">
        <v>246</v>
      </c>
      <c r="AT114" s="319"/>
      <c r="AU114" s="319"/>
    </row>
    <row r="115" spans="41:47" x14ac:dyDescent="0.3">
      <c r="AO115" s="313" t="s">
        <v>247</v>
      </c>
      <c r="AP115" s="319"/>
      <c r="AQ115" s="319"/>
      <c r="AS115" s="313" t="s">
        <v>247</v>
      </c>
      <c r="AT115" s="319"/>
      <c r="AU115" s="319"/>
    </row>
    <row r="116" spans="41:47" x14ac:dyDescent="0.3">
      <c r="AO116" s="313" t="s">
        <v>248</v>
      </c>
      <c r="AP116" s="321"/>
      <c r="AQ116" s="322"/>
      <c r="AS116" s="313" t="s">
        <v>248</v>
      </c>
      <c r="AT116" s="321"/>
      <c r="AU116" s="322"/>
    </row>
    <row r="118" spans="41:47" ht="15.6" x14ac:dyDescent="0.3">
      <c r="AO118" s="331" t="s">
        <v>251</v>
      </c>
      <c r="AP118" s="313"/>
      <c r="AQ118" s="313"/>
      <c r="AS118" s="331" t="str">
        <f>$AO$1</f>
        <v>U17/18</v>
      </c>
      <c r="AT118" s="313"/>
      <c r="AU118" s="313"/>
    </row>
    <row r="119" spans="41:47" x14ac:dyDescent="0.3">
      <c r="AO119" s="313" t="s">
        <v>244</v>
      </c>
      <c r="AP119" s="313"/>
      <c r="AQ119" s="313"/>
      <c r="AS119" s="313" t="s">
        <v>244</v>
      </c>
      <c r="AT119" s="313"/>
      <c r="AU119" s="313"/>
    </row>
    <row r="120" spans="41:47" x14ac:dyDescent="0.3">
      <c r="AO120" s="313" t="s">
        <v>245</v>
      </c>
      <c r="AP120" s="313"/>
      <c r="AQ120" s="313"/>
      <c r="AS120" s="313" t="s">
        <v>245</v>
      </c>
      <c r="AT120" s="313"/>
      <c r="AU120" s="313"/>
    </row>
    <row r="121" spans="41:47" x14ac:dyDescent="0.3">
      <c r="AO121" s="314">
        <f>B42</f>
        <v>40728</v>
      </c>
      <c r="AP121" s="313"/>
      <c r="AQ121" s="313"/>
      <c r="AS121" s="314">
        <f>$AO$121</f>
        <v>40728</v>
      </c>
      <c r="AT121" s="313"/>
      <c r="AU121" s="313"/>
    </row>
    <row r="122" spans="41:47" x14ac:dyDescent="0.3">
      <c r="AO122" s="324" t="str">
        <f>$AS$89</f>
        <v>Red Bank Regional HS</v>
      </c>
      <c r="AP122" s="313"/>
      <c r="AQ122" s="315" t="s">
        <v>135</v>
      </c>
      <c r="AS122" s="324" t="str">
        <f>M41</f>
        <v>Monmouth Regional HS</v>
      </c>
      <c r="AT122" s="313"/>
      <c r="AU122" s="315" t="s">
        <v>135</v>
      </c>
    </row>
    <row r="123" spans="41:47" x14ac:dyDescent="0.3">
      <c r="AO123" s="316" t="str">
        <f>$AO$30</f>
        <v>Varsity Field</v>
      </c>
      <c r="AP123" s="325" t="str">
        <f>F43</f>
        <v xml:space="preserve">Highlander Academy </v>
      </c>
      <c r="AQ123" s="317"/>
      <c r="AS123" s="316" t="str">
        <f>M42</f>
        <v>Varsity Field</v>
      </c>
      <c r="AT123" s="325" t="str">
        <f>N43</f>
        <v xml:space="preserve">Frozen Ropes </v>
      </c>
      <c r="AU123" s="317"/>
    </row>
    <row r="124" spans="41:47" x14ac:dyDescent="0.3">
      <c r="AO124" s="316">
        <f>B43</f>
        <v>0.39583333333333331</v>
      </c>
      <c r="AP124" s="325" t="str">
        <f>F44</f>
        <v xml:space="preserve">Matrix Prospect </v>
      </c>
      <c r="AQ124" s="318"/>
      <c r="AS124" s="316">
        <f>L43</f>
        <v>0.375</v>
      </c>
      <c r="AT124" s="325" t="str">
        <f>N44</f>
        <v>Matrix CP</v>
      </c>
      <c r="AU124" s="318"/>
    </row>
    <row r="125" spans="41:47" x14ac:dyDescent="0.3">
      <c r="AO125" s="313" t="s">
        <v>246</v>
      </c>
      <c r="AP125" s="319"/>
      <c r="AQ125" s="319"/>
      <c r="AS125" s="313" t="s">
        <v>246</v>
      </c>
      <c r="AT125" s="319"/>
      <c r="AU125" s="319"/>
    </row>
    <row r="126" spans="41:47" x14ac:dyDescent="0.3">
      <c r="AO126" s="313" t="s">
        <v>247</v>
      </c>
      <c r="AP126" s="319"/>
      <c r="AQ126" s="319"/>
      <c r="AS126" s="313" t="s">
        <v>247</v>
      </c>
      <c r="AT126" s="319"/>
      <c r="AU126" s="319"/>
    </row>
    <row r="127" spans="41:47" x14ac:dyDescent="0.3">
      <c r="AO127" s="313" t="s">
        <v>248</v>
      </c>
      <c r="AP127" s="321"/>
      <c r="AQ127" s="322"/>
      <c r="AS127" s="313" t="s">
        <v>248</v>
      </c>
      <c r="AT127" s="321"/>
      <c r="AU127" s="322"/>
    </row>
    <row r="130" spans="41:43" ht="15.6" x14ac:dyDescent="0.3">
      <c r="AO130" s="331" t="s">
        <v>251</v>
      </c>
      <c r="AP130" s="313"/>
      <c r="AQ130" s="313"/>
    </row>
    <row r="131" spans="41:43" x14ac:dyDescent="0.3">
      <c r="AO131" s="313" t="s">
        <v>244</v>
      </c>
      <c r="AP131" s="313"/>
      <c r="AQ131" s="313"/>
    </row>
    <row r="132" spans="41:43" x14ac:dyDescent="0.3">
      <c r="AO132" s="313" t="s">
        <v>245</v>
      </c>
      <c r="AP132" s="313"/>
      <c r="AQ132" s="313"/>
    </row>
    <row r="133" spans="41:43" x14ac:dyDescent="0.3">
      <c r="AO133" s="314">
        <f>$AO$121</f>
        <v>40728</v>
      </c>
      <c r="AP133" s="312" t="s">
        <v>250</v>
      </c>
      <c r="AQ133" s="313"/>
    </row>
    <row r="134" spans="41:43" x14ac:dyDescent="0.3">
      <c r="AO134" s="324" t="str">
        <f>$AS$89</f>
        <v>Red Bank Regional HS</v>
      </c>
      <c r="AP134" s="313"/>
      <c r="AQ134" s="315" t="s">
        <v>135</v>
      </c>
    </row>
    <row r="135" spans="41:43" x14ac:dyDescent="0.3">
      <c r="AO135" s="316" t="str">
        <f>$AO$30</f>
        <v>Varsity Field</v>
      </c>
      <c r="AP135" s="325" t="str">
        <f>F46</f>
        <v xml:space="preserve">Highlander Academy </v>
      </c>
      <c r="AQ135" s="317"/>
    </row>
    <row r="136" spans="41:43" x14ac:dyDescent="0.3">
      <c r="AO136" s="316">
        <f>B46</f>
        <v>0.48958333333333331</v>
      </c>
      <c r="AP136" s="325" t="str">
        <f>F47</f>
        <v xml:space="preserve">Frozen Ropes </v>
      </c>
      <c r="AQ136" s="318"/>
    </row>
    <row r="137" spans="41:43" x14ac:dyDescent="0.3">
      <c r="AO137" s="313" t="s">
        <v>246</v>
      </c>
      <c r="AP137" s="319"/>
      <c r="AQ137" s="319"/>
    </row>
    <row r="138" spans="41:43" x14ac:dyDescent="0.3">
      <c r="AO138" s="313" t="s">
        <v>247</v>
      </c>
      <c r="AP138" s="319"/>
      <c r="AQ138" s="319"/>
    </row>
    <row r="139" spans="41:43" x14ac:dyDescent="0.3">
      <c r="AO139" s="313" t="s">
        <v>248</v>
      </c>
      <c r="AP139" s="321"/>
      <c r="AQ139" s="322"/>
    </row>
  </sheetData>
  <mergeCells count="23">
    <mergeCell ref="B1:K3"/>
    <mergeCell ref="M1:S3"/>
    <mergeCell ref="B5:K5"/>
    <mergeCell ref="M5:S5"/>
    <mergeCell ref="V22:W22"/>
    <mergeCell ref="F46:H46"/>
    <mergeCell ref="F47:H47"/>
    <mergeCell ref="M31:S31"/>
    <mergeCell ref="M33:S34"/>
    <mergeCell ref="F41:H42"/>
    <mergeCell ref="F43:H43"/>
    <mergeCell ref="N41:R42"/>
    <mergeCell ref="N43:R43"/>
    <mergeCell ref="N44:R44"/>
    <mergeCell ref="N26:S26"/>
    <mergeCell ref="N27:S27"/>
    <mergeCell ref="M30:S30"/>
    <mergeCell ref="V17:W17"/>
    <mergeCell ref="F44:H44"/>
    <mergeCell ref="W21:AC21"/>
    <mergeCell ref="N23:S23"/>
    <mergeCell ref="N24:S24"/>
    <mergeCell ref="N25:S25"/>
  </mergeCells>
  <phoneticPr fontId="18" type="noConversion"/>
  <pageMargins left="0.7" right="0.7" top="0" bottom="0" header="0.3" footer="0.3"/>
  <pageSetup scale="98" fitToHeight="4" orientation="portrait" r:id="rId1"/>
  <rowBreaks count="2" manualBreakCount="2">
    <brk id="49" min="40" max="46" man="1"/>
    <brk id="95" min="40" max="4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topLeftCell="E10" workbookViewId="0">
      <selection activeCell="H57" sqref="H5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  <col min="33" max="35" width="0" hidden="1" customWidth="1"/>
  </cols>
  <sheetData>
    <row r="1" spans="1:37" ht="15" customHeight="1" x14ac:dyDescent="0.3">
      <c r="A1" s="1"/>
      <c r="B1" s="611" t="s">
        <v>175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AB26</f>
        <v>10U</v>
      </c>
      <c r="Q1" s="621"/>
      <c r="R1" s="621"/>
      <c r="S1" s="621"/>
      <c r="T1" s="621"/>
      <c r="U1" s="622"/>
    </row>
    <row r="2" spans="1:37" ht="15" customHeight="1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5"/>
    </row>
    <row r="3" spans="1:37" ht="15.75" customHeight="1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8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1"/>
    </row>
    <row r="6" spans="1:37" x14ac:dyDescent="0.3">
      <c r="B6" s="169" t="s">
        <v>134</v>
      </c>
      <c r="C6" s="5"/>
      <c r="D6" s="63" t="str">
        <f>AB27</f>
        <v xml:space="preserve">Meadow Ridge </v>
      </c>
      <c r="E6" s="7"/>
      <c r="F6" s="8"/>
      <c r="G6" s="7"/>
      <c r="H6" s="43" t="str">
        <f>AB29</f>
        <v>Meadow Ridge</v>
      </c>
      <c r="I6" s="7"/>
      <c r="J6" s="8"/>
      <c r="K6" s="7"/>
      <c r="L6" s="43" t="str">
        <f>AB31</f>
        <v>Little Silver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South Field</v>
      </c>
      <c r="E7" s="12"/>
      <c r="F7" s="13" t="s">
        <v>135</v>
      </c>
      <c r="G7" s="9"/>
      <c r="H7" s="50" t="str">
        <f>AB30</f>
        <v>West Field</v>
      </c>
      <c r="I7" s="12"/>
      <c r="J7" s="13" t="s">
        <v>135</v>
      </c>
      <c r="K7" s="9"/>
      <c r="L7" s="50" t="str">
        <f>AB32</f>
        <v>Boro Field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Shore Spartans</v>
      </c>
      <c r="E9" s="69"/>
      <c r="F9" s="70">
        <v>15</v>
      </c>
      <c r="G9" s="9"/>
      <c r="H9" s="36" t="str">
        <f>P17</f>
        <v>Jersey Brawlers</v>
      </c>
      <c r="I9" s="69"/>
      <c r="J9" s="70">
        <v>0</v>
      </c>
      <c r="K9" s="9"/>
      <c r="L9" s="36" t="str">
        <f>P25</f>
        <v>Lincroft Panthers</v>
      </c>
      <c r="M9" s="69"/>
      <c r="N9" s="70">
        <v>13</v>
      </c>
      <c r="O9" s="9"/>
      <c r="P9" s="71" t="str">
        <f>AB11</f>
        <v>Shore Spartans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36</v>
      </c>
      <c r="U9" s="74">
        <f>F9+F13+F35+F39</f>
        <v>38</v>
      </c>
      <c r="V9" s="68"/>
      <c r="W9" s="68"/>
      <c r="X9" s="68"/>
      <c r="Y9" s="68"/>
      <c r="Z9" s="68"/>
      <c r="AA9" s="601" t="s">
        <v>29</v>
      </c>
      <c r="AB9" s="601"/>
    </row>
    <row r="10" spans="1:37" ht="15" thickBot="1" x14ac:dyDescent="0.35">
      <c r="B10" s="22"/>
      <c r="C10" s="4"/>
      <c r="D10" s="39" t="str">
        <f>P11</f>
        <v>Matawan Huskies</v>
      </c>
      <c r="E10" s="75"/>
      <c r="F10" s="76">
        <v>3</v>
      </c>
      <c r="G10" s="9"/>
      <c r="H10" s="39" t="str">
        <f>P19</f>
        <v>North Wall Knights</v>
      </c>
      <c r="I10" s="75"/>
      <c r="J10" s="76">
        <v>5</v>
      </c>
      <c r="K10" s="9"/>
      <c r="L10" s="39" t="str">
        <f>P27</f>
        <v>WLB Hawks</v>
      </c>
      <c r="M10" s="75"/>
      <c r="N10" s="76">
        <v>0</v>
      </c>
      <c r="O10" s="9"/>
      <c r="P10" s="71" t="str">
        <f>AB12</f>
        <v>Manalapan Braves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14</v>
      </c>
      <c r="U10" s="74">
        <f>F16+F21+F29+F36</f>
        <v>61</v>
      </c>
      <c r="V10" s="28"/>
      <c r="W10" s="34"/>
      <c r="X10" s="33"/>
      <c r="Y10" s="33"/>
      <c r="Z10" s="33"/>
      <c r="AA10" s="602" t="s">
        <v>142</v>
      </c>
      <c r="AB10" s="603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Matawan Huskies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4</v>
      </c>
      <c r="S11" s="73">
        <f>(IF(F10=F9,1,0))+(IF(F15=F16,1,0))+(IF(F32=F33,1,0))+(IF(F27=F26,1,0))</f>
        <v>0</v>
      </c>
      <c r="T11" s="73">
        <f>F9+F16+F26+F33</f>
        <v>44</v>
      </c>
      <c r="U11" s="74">
        <f>F10+F15+F27+F32</f>
        <v>8</v>
      </c>
      <c r="V11" s="28"/>
      <c r="W11" s="34"/>
      <c r="X11" s="33"/>
      <c r="Y11" s="33"/>
      <c r="Z11" s="33"/>
      <c r="AA11" s="81">
        <v>1</v>
      </c>
      <c r="AB11" s="84" t="s">
        <v>223</v>
      </c>
      <c r="AE11" s="82" t="s">
        <v>230</v>
      </c>
    </row>
    <row r="12" spans="1:37" ht="15" thickBot="1" x14ac:dyDescent="0.35">
      <c r="B12" s="45">
        <v>0.44791666666666669</v>
      </c>
      <c r="C12" s="4"/>
      <c r="D12" s="36" t="str">
        <f>P12</f>
        <v>Freehold Panthers</v>
      </c>
      <c r="E12" s="69"/>
      <c r="F12" s="70">
        <v>0</v>
      </c>
      <c r="G12" s="9"/>
      <c r="H12" s="36" t="str">
        <f>P20</f>
        <v>Fair Haven Diamonds</v>
      </c>
      <c r="I12" s="69"/>
      <c r="J12" s="70">
        <v>0</v>
      </c>
      <c r="K12" s="9"/>
      <c r="L12" s="36" t="str">
        <f>P28</f>
        <v>JS Thunder</v>
      </c>
      <c r="M12" s="69"/>
      <c r="N12" s="70">
        <v>5</v>
      </c>
      <c r="O12" s="9"/>
      <c r="P12" s="71" t="str">
        <f>AB14</f>
        <v>Freehold Panthers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40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100" t="s">
        <v>225</v>
      </c>
      <c r="AE12" s="84" t="s">
        <v>97</v>
      </c>
      <c r="AF12">
        <v>5</v>
      </c>
      <c r="AG12">
        <v>10</v>
      </c>
      <c r="AH12">
        <v>15</v>
      </c>
    </row>
    <row r="13" spans="1:37" ht="15" thickBot="1" x14ac:dyDescent="0.35">
      <c r="B13" s="22"/>
      <c r="C13" s="4"/>
      <c r="D13" s="39" t="str">
        <f>P9</f>
        <v>Shore Spartans</v>
      </c>
      <c r="E13" s="75"/>
      <c r="F13" s="76">
        <v>10</v>
      </c>
      <c r="G13" s="9"/>
      <c r="H13" s="39" t="str">
        <f>P17</f>
        <v>Jersey Brawlers</v>
      </c>
      <c r="I13" s="75"/>
      <c r="J13" s="76">
        <v>10</v>
      </c>
      <c r="K13" s="9"/>
      <c r="L13" s="39" t="str">
        <f>P25</f>
        <v>Lincroft Panthers</v>
      </c>
      <c r="M13" s="75"/>
      <c r="N13" s="76">
        <v>9</v>
      </c>
      <c r="O13" s="9"/>
      <c r="P13" s="71" t="str">
        <f>AB15</f>
        <v>North Haledon Reds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28</v>
      </c>
      <c r="U13" s="74">
        <f>F18+F22+F33+F38</f>
        <v>43</v>
      </c>
      <c r="V13" s="28"/>
      <c r="W13" s="34"/>
      <c r="X13" s="33"/>
      <c r="Y13" s="33"/>
      <c r="Z13" s="33"/>
      <c r="AA13" s="83">
        <v>3</v>
      </c>
      <c r="AB13" s="100" t="s">
        <v>37</v>
      </c>
      <c r="AE13" s="84" t="s">
        <v>222</v>
      </c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95" t="s">
        <v>26</v>
      </c>
      <c r="AE14" s="84" t="s">
        <v>157</v>
      </c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Matawan Huskies</v>
      </c>
      <c r="E15" s="69"/>
      <c r="F15" s="70">
        <v>0</v>
      </c>
      <c r="G15" s="9"/>
      <c r="H15" s="36" t="str">
        <f>P19</f>
        <v>North Wall Knights</v>
      </c>
      <c r="I15" s="69"/>
      <c r="J15" s="70">
        <v>11</v>
      </c>
      <c r="K15" s="9"/>
      <c r="L15" s="36" t="str">
        <f>P27</f>
        <v>WLB Hawks</v>
      </c>
      <c r="M15" s="69"/>
      <c r="N15" s="70">
        <v>3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100" t="s">
        <v>229</v>
      </c>
      <c r="AE15" s="100" t="s">
        <v>227</v>
      </c>
      <c r="AJ15" s="85"/>
      <c r="AK15" s="86"/>
    </row>
    <row r="16" spans="1:37" ht="15" thickBot="1" x14ac:dyDescent="0.35">
      <c r="B16" s="22"/>
      <c r="C16" s="4"/>
      <c r="D16" s="39" t="str">
        <f>P10</f>
        <v>Manalapan Braves</v>
      </c>
      <c r="E16" s="75"/>
      <c r="F16" s="76">
        <v>11</v>
      </c>
      <c r="G16" s="9"/>
      <c r="H16" s="39" t="str">
        <f>P18</f>
        <v>JS Hurricanes</v>
      </c>
      <c r="I16" s="75"/>
      <c r="J16" s="76">
        <v>1</v>
      </c>
      <c r="K16" s="9"/>
      <c r="L16" s="39" t="str">
        <f>P26</f>
        <v>South Plainfield</v>
      </c>
      <c r="M16" s="75"/>
      <c r="N16" s="76">
        <v>17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94">
        <v>6</v>
      </c>
      <c r="AB16" s="95" t="s">
        <v>226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Jersey Brawlers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8</v>
      </c>
      <c r="U17" s="74">
        <f>J9+J13+J35+J39</f>
        <v>30</v>
      </c>
      <c r="V17" s="28"/>
      <c r="W17" s="34"/>
      <c r="X17" s="33"/>
      <c r="Y17" s="33"/>
      <c r="Z17" s="33"/>
      <c r="AA17" s="94">
        <v>7</v>
      </c>
      <c r="AB17" s="95" t="s">
        <v>152</v>
      </c>
      <c r="AE17" s="84" t="s">
        <v>223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North Haledon Reds</v>
      </c>
      <c r="E18" s="69"/>
      <c r="F18" s="70">
        <v>13</v>
      </c>
      <c r="G18" s="9"/>
      <c r="H18" s="36" t="str">
        <f>P21</f>
        <v>Yorkville Eagles</v>
      </c>
      <c r="I18" s="69"/>
      <c r="J18" s="70">
        <v>16</v>
      </c>
      <c r="K18" s="9"/>
      <c r="L18" s="36" t="str">
        <f>P29</f>
        <v>South Wall Sea Dogs</v>
      </c>
      <c r="M18" s="69"/>
      <c r="N18" s="70">
        <v>13</v>
      </c>
      <c r="O18" s="9"/>
      <c r="P18" s="96" t="str">
        <f>AB17</f>
        <v>JS Hurricanes</v>
      </c>
      <c r="Q18" s="74">
        <f>(IF(J16&gt;J15,1,0))+(IF(J21&gt;J22,1,0))+(IF(J29&gt;J30,1,0))+(IF(J36&gt;J35,1,0))</f>
        <v>2</v>
      </c>
      <c r="R18" s="74">
        <f>(IF(J16&lt;J15,1,0))+(IF(J21&lt;J22,1,0))+(IF(J29&lt;J30,1,0))+(IF(J36&lt;J35,1,0))</f>
        <v>2</v>
      </c>
      <c r="S18" s="73">
        <f>(IF(J16=J15,1,0))+(IF(J21=J22,1,0))+(IF(J29=J30,1,0))+(IF(J36=J35,1,0))</f>
        <v>0</v>
      </c>
      <c r="T18" s="73">
        <f>J15+J22+J30+J35</f>
        <v>30</v>
      </c>
      <c r="U18" s="74">
        <f>J16+J21+J29+J36</f>
        <v>21</v>
      </c>
      <c r="V18" s="68"/>
      <c r="W18" s="68"/>
      <c r="X18" s="68"/>
      <c r="Y18" s="68"/>
      <c r="Z18" s="68"/>
      <c r="AA18" s="94">
        <v>8</v>
      </c>
      <c r="AB18" s="97" t="s">
        <v>228</v>
      </c>
      <c r="AE18" s="100" t="s">
        <v>225</v>
      </c>
      <c r="AJ18" s="85"/>
      <c r="AK18" s="86"/>
    </row>
    <row r="19" spans="2:37" ht="15" thickBot="1" x14ac:dyDescent="0.35">
      <c r="B19" s="31"/>
      <c r="C19" s="4"/>
      <c r="D19" s="39" t="str">
        <f>P12</f>
        <v>Freehold Panthers</v>
      </c>
      <c r="E19" s="75"/>
      <c r="F19" s="76">
        <v>5</v>
      </c>
      <c r="G19" s="9"/>
      <c r="H19" s="39" t="str">
        <f>P20</f>
        <v>Fair Haven Diamonds</v>
      </c>
      <c r="I19" s="75"/>
      <c r="J19" s="76">
        <v>5</v>
      </c>
      <c r="K19" s="9"/>
      <c r="L19" s="39" t="str">
        <f>P28</f>
        <v>JS Thunder</v>
      </c>
      <c r="M19" s="75"/>
      <c r="N19" s="76">
        <v>0</v>
      </c>
      <c r="O19" s="9"/>
      <c r="P19" s="96" t="str">
        <f>AB18</f>
        <v>North Wall Knights</v>
      </c>
      <c r="Q19" s="74">
        <f>(IF(J10&gt;J9,1,0))+(IF(J15&gt;J16,1,0))+(IF(J32&gt;J33,1,0))+(IF(J27&gt;J26,1,0))</f>
        <v>4</v>
      </c>
      <c r="R19" s="74">
        <f>(IF(J10&lt;J9,1,0))+(IF(J15&lt;J16,1,0))+(IF(J32&lt;J33,1,0))+(IF(J27&lt;J26,1,0))</f>
        <v>0</v>
      </c>
      <c r="S19" s="73">
        <f>(IF(J10=J9,1,0))+(IF(J15=J16,1,0))+(IF(J32=J33,1,0))+(IF(J27=J26,1,0))</f>
        <v>0</v>
      </c>
      <c r="T19" s="73">
        <f>J9+J16+J26+J33</f>
        <v>1</v>
      </c>
      <c r="U19" s="74">
        <f>J10+J15+J27+J32</f>
        <v>36</v>
      </c>
      <c r="V19" s="28"/>
      <c r="W19" s="34"/>
      <c r="X19" s="33"/>
      <c r="Y19" s="33"/>
      <c r="Z19" s="33"/>
      <c r="AA19" s="94">
        <v>9</v>
      </c>
      <c r="AB19" s="95" t="s">
        <v>224</v>
      </c>
      <c r="AE19" s="100" t="s">
        <v>37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Fair Haven Diamonds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4</v>
      </c>
      <c r="S20" s="73">
        <f>(IF(J12=J13,1,0))+(IF(J19=J18,1,0))+(IF(J26=J27,1,0))+(IF(J30=J29,1,0))</f>
        <v>0</v>
      </c>
      <c r="T20" s="73">
        <f>J13+J18+J27+J29</f>
        <v>45</v>
      </c>
      <c r="U20" s="74">
        <f>J12++J19+J26+J30</f>
        <v>11</v>
      </c>
      <c r="V20" s="28"/>
      <c r="W20" s="34"/>
      <c r="X20" s="33"/>
      <c r="Y20" s="33"/>
      <c r="Z20" s="33"/>
      <c r="AA20" s="94">
        <v>10</v>
      </c>
      <c r="AB20" s="84" t="s">
        <v>171</v>
      </c>
      <c r="AE20" s="95" t="s">
        <v>26</v>
      </c>
      <c r="AF20">
        <v>1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Manalapan Braves</v>
      </c>
      <c r="E21" s="98"/>
      <c r="F21" s="70">
        <v>18</v>
      </c>
      <c r="G21" s="9"/>
      <c r="H21" s="20" t="str">
        <f>P18</f>
        <v>JS Hurricanes</v>
      </c>
      <c r="I21" s="69"/>
      <c r="J21" s="70">
        <v>9</v>
      </c>
      <c r="K21" s="9"/>
      <c r="L21" s="36" t="str">
        <f>P26</f>
        <v>South Plainfield</v>
      </c>
      <c r="M21" s="69"/>
      <c r="N21" s="70">
        <v>8</v>
      </c>
      <c r="O21" s="9"/>
      <c r="P21" s="96" t="str">
        <f>AB20</f>
        <v>Yorkville Eagles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J19+J21+J32+J39</f>
        <v>35</v>
      </c>
      <c r="U21" s="74">
        <f>J18+J22+J33+J38</f>
        <v>21</v>
      </c>
      <c r="V21" s="68"/>
      <c r="W21" s="68"/>
      <c r="X21" s="68"/>
      <c r="Y21" s="68"/>
      <c r="Z21" s="68"/>
      <c r="AA21" s="99">
        <v>11</v>
      </c>
      <c r="AB21" s="82" t="s">
        <v>230</v>
      </c>
      <c r="AE21" s="100" t="s">
        <v>229</v>
      </c>
      <c r="AF21">
        <v>5</v>
      </c>
      <c r="AG21">
        <v>10</v>
      </c>
      <c r="AH21">
        <v>15</v>
      </c>
      <c r="AJ21" s="85"/>
      <c r="AK21" s="86"/>
    </row>
    <row r="22" spans="2:37" ht="15" thickBot="1" x14ac:dyDescent="0.35">
      <c r="B22" s="31"/>
      <c r="C22" s="16"/>
      <c r="D22" s="23" t="str">
        <f>P13</f>
        <v>North Haledon Reds</v>
      </c>
      <c r="E22" s="101"/>
      <c r="F22" s="76">
        <v>5</v>
      </c>
      <c r="G22" s="12"/>
      <c r="H22" s="23" t="str">
        <f>P21</f>
        <v>Yorkville Eagles</v>
      </c>
      <c r="I22" s="75"/>
      <c r="J22" s="76">
        <v>4</v>
      </c>
      <c r="K22" s="12"/>
      <c r="L22" s="39" t="str">
        <f>P29</f>
        <v>South Wall Sea Dogs</v>
      </c>
      <c r="M22" s="75"/>
      <c r="N22" s="76">
        <v>5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84" t="s">
        <v>97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84" t="s">
        <v>222</v>
      </c>
      <c r="AE23" s="100"/>
      <c r="AJ23" s="85"/>
      <c r="AK23" s="86"/>
    </row>
    <row r="24" spans="2:37" ht="15" thickBot="1" x14ac:dyDescent="0.35">
      <c r="B24" s="183" t="s">
        <v>147</v>
      </c>
      <c r="C24" s="5"/>
      <c r="D24" s="63" t="str">
        <f>D6</f>
        <v xml:space="preserve">Meadow Ridge </v>
      </c>
      <c r="E24" s="7"/>
      <c r="F24" s="8"/>
      <c r="G24" s="7"/>
      <c r="H24" s="6" t="str">
        <f>H6</f>
        <v>Meadow Ridge</v>
      </c>
      <c r="I24" s="7"/>
      <c r="J24" s="8"/>
      <c r="K24" s="7"/>
      <c r="L24" s="43" t="str">
        <f>L6</f>
        <v>Little Silver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84" t="s">
        <v>157</v>
      </c>
      <c r="AE24" s="100"/>
      <c r="AJ24" s="85"/>
      <c r="AK24" s="86"/>
    </row>
    <row r="25" spans="2:37" ht="15" thickBot="1" x14ac:dyDescent="0.35">
      <c r="B25" s="213">
        <v>40692</v>
      </c>
      <c r="C25" s="16"/>
      <c r="D25" s="65" t="str">
        <f>D7</f>
        <v>South Field</v>
      </c>
      <c r="E25" s="9"/>
      <c r="F25" s="104" t="s">
        <v>135</v>
      </c>
      <c r="G25" s="9"/>
      <c r="H25" s="11" t="str">
        <f>H7</f>
        <v>West Field</v>
      </c>
      <c r="I25" s="9"/>
      <c r="J25" s="104" t="s">
        <v>135</v>
      </c>
      <c r="K25" s="9"/>
      <c r="L25" s="50" t="str">
        <f>L7</f>
        <v>Boro Field</v>
      </c>
      <c r="M25" s="9"/>
      <c r="N25" s="104" t="s">
        <v>135</v>
      </c>
      <c r="O25" s="9"/>
      <c r="P25" s="153" t="str">
        <f>AB21</f>
        <v>Lincroft Panthers</v>
      </c>
      <c r="Q25" s="72">
        <f>(IF(N9&gt;N10,1,0))+(IF(N13&gt;N12,1,0))+(IF(N35&gt;N36,1,0))+(IF(N39&gt;N38,1,0))</f>
        <v>3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0</v>
      </c>
      <c r="T25" s="73">
        <f>N10+N12+N36+N38</f>
        <v>23</v>
      </c>
      <c r="U25" s="154">
        <f>N9+N13+N35+N39</f>
        <v>28</v>
      </c>
      <c r="AA25" s="105">
        <v>15</v>
      </c>
      <c r="AB25" s="100" t="s">
        <v>227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Freehold Panthers</v>
      </c>
      <c r="E26" s="69"/>
      <c r="F26" s="70">
        <v>7</v>
      </c>
      <c r="G26" s="9"/>
      <c r="H26" s="36" t="str">
        <f>P20</f>
        <v>Fair Haven Diamonds</v>
      </c>
      <c r="I26" s="69"/>
      <c r="J26" s="70">
        <v>0</v>
      </c>
      <c r="K26" s="9"/>
      <c r="L26" s="36" t="str">
        <f>P28</f>
        <v>JS Thunder</v>
      </c>
      <c r="M26" s="69"/>
      <c r="N26" s="70">
        <v>3</v>
      </c>
      <c r="O26" s="9"/>
      <c r="P26" s="153" t="str">
        <f>AB22</f>
        <v>South Plainfield</v>
      </c>
      <c r="Q26" s="72">
        <f>(IF(N16&gt;N15,1,0))+(IF(N21&gt;N22,1,0))+(IF(N29&gt;N30,1,0))+(IF(N36&gt;N35,1,0))</f>
        <v>3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0</v>
      </c>
      <c r="T26" s="73">
        <f>N15+N22+N30+N35</f>
        <v>17</v>
      </c>
      <c r="U26" s="74">
        <f>N16+N21+N29+N36</f>
        <v>37</v>
      </c>
      <c r="AA26" s="107" t="s">
        <v>161</v>
      </c>
      <c r="AB26" s="108" t="s">
        <v>29</v>
      </c>
      <c r="AJ26" s="85"/>
      <c r="AK26" s="86"/>
    </row>
    <row r="27" spans="2:37" ht="15" thickBot="1" x14ac:dyDescent="0.35">
      <c r="B27" s="22"/>
      <c r="C27" s="4"/>
      <c r="D27" s="39" t="str">
        <f>P11</f>
        <v>Matawan Huskies</v>
      </c>
      <c r="E27" s="75"/>
      <c r="F27" s="76">
        <v>4</v>
      </c>
      <c r="G27" s="9"/>
      <c r="H27" s="39" t="str">
        <f>P19</f>
        <v>North Wall Knights</v>
      </c>
      <c r="I27" s="75"/>
      <c r="J27" s="76">
        <v>10</v>
      </c>
      <c r="K27" s="9"/>
      <c r="L27" s="39" t="str">
        <f>P27</f>
        <v>WLB Hawks</v>
      </c>
      <c r="M27" s="75"/>
      <c r="N27" s="76">
        <v>7</v>
      </c>
      <c r="O27" s="9"/>
      <c r="P27" s="153" t="str">
        <f>AB23</f>
        <v>WLB Hawks</v>
      </c>
      <c r="Q27" s="72">
        <f>(IF(N10&gt;N9,1,0))+(IF(N15&gt;N16,1,0))+(IF(N32&gt;N33,1,0))+(IF(N27&gt;N26,1,0))</f>
        <v>1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0</v>
      </c>
      <c r="T27" s="73">
        <f>N9+N16+N26+N33</f>
        <v>43</v>
      </c>
      <c r="U27" s="74">
        <f>N10+N15+N27+N32</f>
        <v>10</v>
      </c>
      <c r="AA27" s="109" t="s">
        <v>146</v>
      </c>
      <c r="AB27" s="110" t="s">
        <v>220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JS Thunder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4</v>
      </c>
      <c r="S28" s="73">
        <f>(IF(N12=N13,1,0))+(IF(N19=N18,1,0))+(IF(N26=N27,1,0))+(IF(N30=N29,1,0))</f>
        <v>0</v>
      </c>
      <c r="T28" s="73">
        <f>N13+N18+N27+N29</f>
        <v>38</v>
      </c>
      <c r="U28" s="74">
        <f>N12++N19+N26+N30</f>
        <v>12</v>
      </c>
      <c r="AA28" s="111"/>
      <c r="AB28" s="121" t="s">
        <v>131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Manalapan Braves</v>
      </c>
      <c r="E29" s="69"/>
      <c r="F29" s="70">
        <v>13</v>
      </c>
      <c r="G29" s="9"/>
      <c r="H29" s="36" t="str">
        <f>P18</f>
        <v>JS Hurricanes</v>
      </c>
      <c r="I29" s="69"/>
      <c r="J29" s="70">
        <v>9</v>
      </c>
      <c r="K29" s="9"/>
      <c r="L29" s="36" t="str">
        <f>P26</f>
        <v>South Plainfield</v>
      </c>
      <c r="M29" s="102"/>
      <c r="N29" s="70">
        <v>9</v>
      </c>
      <c r="O29" s="9"/>
      <c r="P29" s="153" t="str">
        <f>AB25</f>
        <v>South Wall Sea Dogs</v>
      </c>
      <c r="Q29" s="21">
        <f>(IF(N18&gt;N19,1,0))+(IF(N22&gt;N21,1,0))+(IF(N33&gt;N32,1,0))+(IF(N38&gt;N39,1,0))</f>
        <v>3</v>
      </c>
      <c r="R29" s="155">
        <f>(IF(N18&lt;N19,1,0))+(IF(N22&lt;N21,1,0))+(IF(N33&lt;N32,1,0))+(IF(N38&lt;N39,1,0))</f>
        <v>1</v>
      </c>
      <c r="S29" s="73">
        <f>(IF(N18=N19,1,0))+(IF(N22=N21,1,0))+(IF(N33=N32,1,0))+(IF(N38=N39,1,0))</f>
        <v>0</v>
      </c>
      <c r="T29" s="73">
        <f>N19+N21+N32+N39</f>
        <v>9</v>
      </c>
      <c r="U29" s="74">
        <f>N18+N22+N33+N38</f>
        <v>43</v>
      </c>
      <c r="AA29" s="109" t="s">
        <v>164</v>
      </c>
      <c r="AB29" s="110" t="s">
        <v>38</v>
      </c>
      <c r="AJ29" s="85"/>
      <c r="AK29" s="86"/>
    </row>
    <row r="30" spans="2:37" ht="15" thickBot="1" x14ac:dyDescent="0.35">
      <c r="B30" s="31"/>
      <c r="C30" s="4"/>
      <c r="D30" s="39" t="str">
        <f>P12</f>
        <v>Freehold Panthers</v>
      </c>
      <c r="E30" s="75"/>
      <c r="F30" s="76">
        <v>0</v>
      </c>
      <c r="G30" s="9"/>
      <c r="H30" s="39" t="str">
        <f>P20</f>
        <v>Fair Haven Diamonds</v>
      </c>
      <c r="I30" s="75"/>
      <c r="J30" s="76">
        <v>6</v>
      </c>
      <c r="K30" s="9"/>
      <c r="L30" s="49" t="str">
        <f>P28</f>
        <v>JS Thunder</v>
      </c>
      <c r="M30" s="156"/>
      <c r="N30" s="76">
        <v>4</v>
      </c>
      <c r="O30" s="9"/>
      <c r="P30" s="68"/>
      <c r="Q30" s="68"/>
      <c r="R30" s="68"/>
      <c r="S30" s="68"/>
      <c r="T30" s="68"/>
      <c r="U30" s="28"/>
      <c r="AA30" s="111"/>
      <c r="AB30" s="112" t="s">
        <v>221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07" t="s">
        <v>136</v>
      </c>
      <c r="R31" s="608"/>
      <c r="S31" s="608"/>
      <c r="T31" s="608"/>
      <c r="U31" s="609"/>
      <c r="AA31" s="109" t="s">
        <v>165</v>
      </c>
      <c r="AB31" s="110" t="s">
        <v>162</v>
      </c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Matawan Huskies</v>
      </c>
      <c r="E32" s="117"/>
      <c r="F32" s="51">
        <v>1</v>
      </c>
      <c r="G32" s="9"/>
      <c r="H32" s="36" t="str">
        <f>P19</f>
        <v>North Wall Knights</v>
      </c>
      <c r="I32" s="69"/>
      <c r="J32" s="70">
        <v>10</v>
      </c>
      <c r="K32" s="9"/>
      <c r="L32" s="36" t="str">
        <f>P27</f>
        <v>WLB Hawks</v>
      </c>
      <c r="M32" s="57"/>
      <c r="N32" s="70">
        <v>0</v>
      </c>
      <c r="O32" s="9"/>
      <c r="P32" s="40">
        <v>1</v>
      </c>
      <c r="Q32" s="632" t="s">
        <v>60</v>
      </c>
      <c r="R32" s="596"/>
      <c r="S32" s="596"/>
      <c r="T32" s="596"/>
      <c r="U32" s="597"/>
      <c r="AA32" s="120"/>
      <c r="AB32" s="112" t="s">
        <v>30</v>
      </c>
      <c r="AJ32" s="85"/>
      <c r="AK32" s="86"/>
    </row>
    <row r="33" spans="2:37" ht="15" thickBot="1" x14ac:dyDescent="0.35">
      <c r="B33" s="31"/>
      <c r="C33" s="4"/>
      <c r="D33" s="49" t="str">
        <f>P13</f>
        <v>North Haledon Reds</v>
      </c>
      <c r="E33" s="9"/>
      <c r="F33" s="13">
        <v>11</v>
      </c>
      <c r="G33" s="9"/>
      <c r="H33" s="49" t="str">
        <f>P21</f>
        <v>Yorkville Eagles</v>
      </c>
      <c r="I33" s="75"/>
      <c r="J33" s="76">
        <v>0</v>
      </c>
      <c r="K33" s="9"/>
      <c r="L33" s="39" t="str">
        <f>P29</f>
        <v>South Wall Sea Dogs</v>
      </c>
      <c r="M33" s="54"/>
      <c r="N33" s="76">
        <v>10</v>
      </c>
      <c r="O33" s="9"/>
      <c r="P33" s="41">
        <v>2</v>
      </c>
      <c r="Q33" s="633" t="s">
        <v>204</v>
      </c>
      <c r="R33" s="634"/>
      <c r="S33" s="634"/>
      <c r="T33" s="634"/>
      <c r="U33" s="635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33" t="s">
        <v>205</v>
      </c>
      <c r="R34" s="634"/>
      <c r="S34" s="634"/>
      <c r="T34" s="634"/>
      <c r="U34" s="635"/>
      <c r="AK34" s="86"/>
    </row>
    <row r="35" spans="2:37" x14ac:dyDescent="0.3">
      <c r="B35" s="30">
        <v>0.13541666666666666</v>
      </c>
      <c r="C35" s="4"/>
      <c r="D35" s="36" t="str">
        <f>P9</f>
        <v>Shore Spartans</v>
      </c>
      <c r="E35" s="69"/>
      <c r="F35" s="70">
        <v>9</v>
      </c>
      <c r="G35" s="9"/>
      <c r="H35" s="36" t="str">
        <f>P17</f>
        <v>Jersey Brawlers</v>
      </c>
      <c r="I35" s="69"/>
      <c r="J35" s="70">
        <v>9</v>
      </c>
      <c r="K35" s="4"/>
      <c r="L35" s="36" t="str">
        <f>P25</f>
        <v>Lincroft Panthers</v>
      </c>
      <c r="M35" s="57"/>
      <c r="N35" s="70">
        <v>5</v>
      </c>
      <c r="O35" s="9"/>
      <c r="P35" s="41">
        <v>4</v>
      </c>
      <c r="Q35" s="633" t="s">
        <v>206</v>
      </c>
      <c r="R35" s="634"/>
      <c r="S35" s="634"/>
      <c r="T35" s="634"/>
      <c r="U35" s="635"/>
      <c r="AK35" s="86"/>
    </row>
    <row r="36" spans="2:37" ht="15" thickBot="1" x14ac:dyDescent="0.35">
      <c r="B36" s="31"/>
      <c r="C36" s="4"/>
      <c r="D36" s="39" t="str">
        <f>P10</f>
        <v>Manalapan Braves</v>
      </c>
      <c r="E36" s="75"/>
      <c r="F36" s="76">
        <v>19</v>
      </c>
      <c r="G36" s="9"/>
      <c r="H36" s="39" t="str">
        <f>P18</f>
        <v>JS Hurricanes</v>
      </c>
      <c r="I36" s="75"/>
      <c r="J36" s="76">
        <v>2</v>
      </c>
      <c r="K36" s="4"/>
      <c r="L36" s="39" t="str">
        <f>P26</f>
        <v>South Plainfield</v>
      </c>
      <c r="M36" s="54"/>
      <c r="N36" s="76">
        <v>3</v>
      </c>
      <c r="O36" s="9"/>
      <c r="P36" s="41">
        <v>5</v>
      </c>
      <c r="Q36" s="633" t="s">
        <v>207</v>
      </c>
      <c r="R36" s="634"/>
      <c r="S36" s="634"/>
      <c r="T36" s="634"/>
      <c r="U36" s="63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66" t="s">
        <v>208</v>
      </c>
      <c r="R37" s="599"/>
      <c r="S37" s="599"/>
      <c r="T37" s="599"/>
      <c r="U37" s="600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North Haledon Reds</v>
      </c>
      <c r="E38" s="98"/>
      <c r="F38" s="70">
        <v>14</v>
      </c>
      <c r="G38" s="9"/>
      <c r="H38" s="36" t="str">
        <f>P21</f>
        <v>Yorkville Eagles</v>
      </c>
      <c r="I38" s="69"/>
      <c r="J38" s="70">
        <v>1</v>
      </c>
      <c r="K38" s="4"/>
      <c r="L38" s="36" t="str">
        <f>P29</f>
        <v>South Wall Sea Dogs</v>
      </c>
      <c r="M38" s="57"/>
      <c r="N38" s="70">
        <v>15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Shore Spartans</v>
      </c>
      <c r="E39" s="101"/>
      <c r="F39" s="76">
        <v>4</v>
      </c>
      <c r="G39" s="12"/>
      <c r="H39" s="39" t="str">
        <f>P17</f>
        <v>Jersey Brawlers</v>
      </c>
      <c r="I39" s="75"/>
      <c r="J39" s="76">
        <v>11</v>
      </c>
      <c r="K39" s="16"/>
      <c r="L39" s="39" t="str">
        <f>P25</f>
        <v>Lincroft Panthers</v>
      </c>
      <c r="M39" s="54"/>
      <c r="N39" s="76">
        <v>1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 xml:space="preserve">Meadow Ridge 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Meadow Ridge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South Field</v>
      </c>
      <c r="E42" s="12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West Field</v>
      </c>
      <c r="M42" s="92"/>
      <c r="N42" s="662"/>
      <c r="O42" s="587"/>
      <c r="P42" s="588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177</v>
      </c>
      <c r="E43" s="133"/>
      <c r="F43" s="595" t="str">
        <f>Q36</f>
        <v>South Plainfield</v>
      </c>
      <c r="G43" s="596"/>
      <c r="H43" s="597"/>
      <c r="I43" s="160"/>
      <c r="J43" s="51">
        <v>11</v>
      </c>
      <c r="K43" s="9"/>
      <c r="L43" s="56" t="s">
        <v>178</v>
      </c>
      <c r="M43" s="161"/>
      <c r="N43" s="663" t="str">
        <f>Q37</f>
        <v>North Haledon Reds</v>
      </c>
      <c r="O43" s="664"/>
      <c r="P43" s="665"/>
      <c r="Q43" s="160">
        <v>6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598" t="str">
        <f>Q35</f>
        <v>South Wall Sea Dogs</v>
      </c>
      <c r="G44" s="599"/>
      <c r="H44" s="600"/>
      <c r="I44" s="162"/>
      <c r="J44" s="52">
        <v>1</v>
      </c>
      <c r="K44" s="9"/>
      <c r="L44" s="58" t="s">
        <v>179</v>
      </c>
      <c r="M44" s="163"/>
      <c r="N44" s="644" t="str">
        <f>Q34</f>
        <v>Jersey Brawlers</v>
      </c>
      <c r="O44" s="645"/>
      <c r="P44" s="646"/>
      <c r="Q44" s="60">
        <v>13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180</v>
      </c>
      <c r="E46" s="140"/>
      <c r="F46" s="595" t="str">
        <f>IF(J43&lt;&gt;"",(IF(J44&gt;J43,F44,F43)),"")</f>
        <v>South Plainfield</v>
      </c>
      <c r="G46" s="596"/>
      <c r="H46" s="597"/>
      <c r="I46" s="164"/>
      <c r="J46" s="51">
        <v>3</v>
      </c>
      <c r="K46" s="9"/>
      <c r="L46" s="51" t="s">
        <v>181</v>
      </c>
      <c r="M46" s="4"/>
      <c r="N46" s="663" t="str">
        <f>IF(Q43&lt;&gt;"",(IF(Q44&gt;Q43,N44,N43)),"")</f>
        <v>Jersey Brawlers</v>
      </c>
      <c r="O46" s="664"/>
      <c r="P46" s="665"/>
      <c r="Q46" s="262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598" t="str">
        <f>Q32</f>
        <v>North Wall Knights</v>
      </c>
      <c r="G47" s="599"/>
      <c r="H47" s="600"/>
      <c r="I47" s="165"/>
      <c r="J47" s="52">
        <v>2</v>
      </c>
      <c r="K47" s="9"/>
      <c r="L47" s="52" t="s">
        <v>183</v>
      </c>
      <c r="M47" s="4"/>
      <c r="N47" s="644" t="str">
        <f>Q33</f>
        <v>Manalapan Braves</v>
      </c>
      <c r="O47" s="645"/>
      <c r="P47" s="646"/>
      <c r="Q47" s="261">
        <v>4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169</v>
      </c>
      <c r="F49" s="596" t="str">
        <f>IF(Q46&lt;&gt;"",(IF(Q47&gt;Q46,N47,N46)),"")</f>
        <v>Jersey Brawlers</v>
      </c>
      <c r="G49" s="596"/>
      <c r="H49" s="596"/>
      <c r="I49" s="167"/>
      <c r="J49" s="271">
        <v>0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599" t="str">
        <f>IF(J46&lt;&gt;"",(IF(J47&gt;J46,F47,F46)),"")</f>
        <v>South Plainfield</v>
      </c>
      <c r="G50" s="599"/>
      <c r="H50" s="599"/>
      <c r="I50" s="168"/>
      <c r="J50" s="272">
        <v>6</v>
      </c>
      <c r="K50" s="9"/>
      <c r="L50" s="4"/>
      <c r="M50" s="4"/>
      <c r="N50" s="47"/>
      <c r="O50" s="47"/>
      <c r="P50" s="592" t="str">
        <f>AB26</f>
        <v>10U</v>
      </c>
      <c r="Q50" s="593"/>
      <c r="R50" s="593"/>
      <c r="S50" s="593"/>
      <c r="T50" s="593"/>
      <c r="U50" s="594"/>
    </row>
    <row r="51" spans="2:21" ht="15.6" x14ac:dyDescent="0.3">
      <c r="L51" s="61"/>
      <c r="P51" s="592" t="s">
        <v>148</v>
      </c>
      <c r="Q51" s="593"/>
      <c r="R51" s="593"/>
      <c r="S51" s="593"/>
      <c r="T51" s="593"/>
      <c r="U51" s="594"/>
    </row>
    <row r="52" spans="2:21" x14ac:dyDescent="0.3">
      <c r="P52" s="118"/>
      <c r="Q52" s="86"/>
      <c r="R52" s="86"/>
      <c r="S52" s="86"/>
      <c r="T52" s="86"/>
      <c r="U52" s="119"/>
    </row>
    <row r="53" spans="2:21" ht="15" customHeight="1" x14ac:dyDescent="0.3">
      <c r="P53" s="589" t="str">
        <f>IF(J49&lt;&gt;"",(IF(J49&gt;J50,F49,F50)),"")</f>
        <v>South Plainfield</v>
      </c>
      <c r="Q53" s="590"/>
      <c r="R53" s="590"/>
      <c r="S53" s="590"/>
      <c r="T53" s="590"/>
      <c r="U53" s="591"/>
    </row>
    <row r="54" spans="2:21" ht="15" customHeight="1" x14ac:dyDescent="0.3">
      <c r="P54" s="589"/>
      <c r="Q54" s="590"/>
      <c r="R54" s="590"/>
      <c r="S54" s="590"/>
      <c r="T54" s="590"/>
      <c r="U54" s="591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AA10:AB10"/>
    <mergeCell ref="B1:N3"/>
    <mergeCell ref="P1:U3"/>
    <mergeCell ref="B5:N5"/>
    <mergeCell ref="P5:U5"/>
    <mergeCell ref="AA9:AB9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"/>
  <sheetViews>
    <sheetView workbookViewId="0">
      <selection activeCell="B2" sqref="B2"/>
    </sheetView>
  </sheetViews>
  <sheetFormatPr defaultRowHeight="14.4" x14ac:dyDescent="0.3"/>
  <sheetData>
    <row r="1" spans="1:3" x14ac:dyDescent="0.3">
      <c r="A1" t="s">
        <v>393</v>
      </c>
    </row>
    <row r="3" spans="1:3" x14ac:dyDescent="0.3">
      <c r="A3" t="s">
        <v>394</v>
      </c>
      <c r="C3" t="s">
        <v>397</v>
      </c>
    </row>
    <row r="4" spans="1:3" x14ac:dyDescent="0.3">
      <c r="A4" t="s">
        <v>395</v>
      </c>
      <c r="C4" s="530" t="s">
        <v>397</v>
      </c>
    </row>
    <row r="5" spans="1:3" x14ac:dyDescent="0.3">
      <c r="A5" t="s">
        <v>396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topLeftCell="A11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</cols>
  <sheetData>
    <row r="1" spans="1:37" x14ac:dyDescent="0.3">
      <c r="A1" s="1"/>
      <c r="B1" s="611" t="s">
        <v>175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AB26</f>
        <v>11U 50/70</v>
      </c>
      <c r="Q1" s="621"/>
      <c r="R1" s="621"/>
      <c r="S1" s="621"/>
      <c r="T1" s="621"/>
      <c r="U1" s="622"/>
    </row>
    <row r="2" spans="1:37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5"/>
    </row>
    <row r="3" spans="1:37" ht="15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8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1"/>
    </row>
    <row r="6" spans="1:37" x14ac:dyDescent="0.3">
      <c r="B6" s="169" t="s">
        <v>134</v>
      </c>
      <c r="C6" s="5"/>
      <c r="D6" s="63" t="str">
        <f>AB27</f>
        <v>Little Silver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West Long Branch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Library</v>
      </c>
      <c r="E7" s="12"/>
      <c r="F7" s="13" t="s">
        <v>135</v>
      </c>
      <c r="G7" s="9"/>
      <c r="H7" s="50" t="str">
        <f>AB30</f>
        <v>Sportsman</v>
      </c>
      <c r="I7" s="12"/>
      <c r="J7" s="13" t="s">
        <v>135</v>
      </c>
      <c r="K7" s="9"/>
      <c r="L7" s="50" t="str">
        <f>AB32</f>
        <v>Thorne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Frozen Ropes - NJ</v>
      </c>
      <c r="E9" s="69"/>
      <c r="F9" s="70">
        <v>4</v>
      </c>
      <c r="G9" s="9"/>
      <c r="H9" s="36" t="str">
        <f>P17</f>
        <v>Ocean Sting Rays</v>
      </c>
      <c r="I9" s="69"/>
      <c r="J9" s="70">
        <v>6</v>
      </c>
      <c r="K9" s="9"/>
      <c r="L9" s="36" t="str">
        <f>P25</f>
        <v>NJ Marlins</v>
      </c>
      <c r="M9" s="69"/>
      <c r="N9" s="70">
        <v>2</v>
      </c>
      <c r="O9" s="9"/>
      <c r="P9" s="71" t="str">
        <f>AB11</f>
        <v>Frozen Ropes - NJ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4</v>
      </c>
      <c r="S9" s="73">
        <f>(IF(F9=F10,1,0))+(IF(F13=F12,1,0))+(IF(F35=F36,1,0))+(IF(F39=F38,1,0))</f>
        <v>0</v>
      </c>
      <c r="T9" s="73">
        <f>F10+F12+F36+F38</f>
        <v>17</v>
      </c>
      <c r="U9" s="74">
        <f>F9+F13+F35+F39</f>
        <v>11</v>
      </c>
      <c r="V9" s="68"/>
      <c r="W9" s="68"/>
      <c r="X9" s="68"/>
      <c r="Y9" s="68"/>
      <c r="Z9" s="68"/>
      <c r="AA9" s="601" t="s">
        <v>39</v>
      </c>
      <c r="AB9" s="601"/>
    </row>
    <row r="10" spans="1:37" ht="15" thickBot="1" x14ac:dyDescent="0.35">
      <c r="B10" s="22"/>
      <c r="C10" s="4"/>
      <c r="D10" s="39" t="str">
        <f>P11</f>
        <v>Middletown Mavericks</v>
      </c>
      <c r="E10" s="75"/>
      <c r="F10" s="76">
        <v>5</v>
      </c>
      <c r="G10" s="9"/>
      <c r="H10" s="39" t="str">
        <f>P19</f>
        <v>Freehold Bombers</v>
      </c>
      <c r="I10" s="75"/>
      <c r="J10" s="76">
        <v>2</v>
      </c>
      <c r="K10" s="9"/>
      <c r="L10" s="39" t="str">
        <f>P27</f>
        <v>Jersey Shore A's</v>
      </c>
      <c r="M10" s="75"/>
      <c r="N10" s="76">
        <v>10</v>
      </c>
      <c r="O10" s="9"/>
      <c r="P10" s="71" t="str">
        <f>AB12</f>
        <v>Cerbo Sun Devils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11</v>
      </c>
      <c r="U10" s="74">
        <f>F16+F21+F29+F36</f>
        <v>23</v>
      </c>
      <c r="V10" s="28"/>
      <c r="W10" s="34"/>
      <c r="X10" s="33"/>
      <c r="Y10" s="33"/>
      <c r="Z10" s="33"/>
      <c r="AA10" s="602" t="s">
        <v>142</v>
      </c>
      <c r="AB10" s="603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Middletown Mavericks</v>
      </c>
      <c r="Q11" s="72">
        <f>(IF(F10&gt;F9,1,0))+(IF(F15&gt;F16,1,0))+(IF(F32&gt;F33,1,0))+(IF(F27&gt;F26,1,0))</f>
        <v>2</v>
      </c>
      <c r="R11" s="73">
        <f>(IF(F10&lt;F9,1,0))+(IF(F15&lt;F16,1,0))+(IF(F32&lt;F33,1,0))+(IF(F27&lt;F26,1,0))</f>
        <v>2</v>
      </c>
      <c r="S11" s="73">
        <f>(IF(F10=F9,1,0))+(IF(F15=F16,1,0))+(IF(F32=F33,1,0))+(IF(F27=F26,1,0))</f>
        <v>0</v>
      </c>
      <c r="T11" s="73">
        <f>F9+F16+F26+F33</f>
        <v>24</v>
      </c>
      <c r="U11" s="74">
        <f>F10+F15+F27+F32</f>
        <v>24</v>
      </c>
      <c r="V11" s="28"/>
      <c r="W11" s="34"/>
      <c r="X11" s="33"/>
      <c r="Y11" s="33"/>
      <c r="Z11" s="33"/>
      <c r="AA11" s="81">
        <v>1</v>
      </c>
      <c r="AB11" s="82" t="s">
        <v>27</v>
      </c>
      <c r="AE11" s="82"/>
    </row>
    <row r="12" spans="1:37" ht="15" thickBot="1" x14ac:dyDescent="0.35">
      <c r="B12" s="45">
        <v>0.44791666666666669</v>
      </c>
      <c r="C12" s="4"/>
      <c r="D12" s="36" t="str">
        <f>P12</f>
        <v>JS Thunder</v>
      </c>
      <c r="E12" s="69"/>
      <c r="F12" s="70">
        <v>5</v>
      </c>
      <c r="G12" s="9"/>
      <c r="H12" s="36" t="str">
        <f>P20</f>
        <v>Pt. Pleasant Patriots</v>
      </c>
      <c r="I12" s="69"/>
      <c r="J12" s="70">
        <v>0</v>
      </c>
      <c r="K12" s="9"/>
      <c r="L12" s="36" t="str">
        <f>P28</f>
        <v>NJ Hitman Baseball</v>
      </c>
      <c r="M12" s="69"/>
      <c r="N12" s="70">
        <v>16</v>
      </c>
      <c r="O12" s="9"/>
      <c r="P12" s="71" t="str">
        <f>AB14</f>
        <v>JS Thunder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29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95" t="s">
        <v>173</v>
      </c>
      <c r="AE12" s="84"/>
    </row>
    <row r="13" spans="1:37" ht="15" thickBot="1" x14ac:dyDescent="0.35">
      <c r="B13" s="22"/>
      <c r="C13" s="4"/>
      <c r="D13" s="39" t="str">
        <f>P9</f>
        <v>Frozen Ropes - NJ</v>
      </c>
      <c r="E13" s="75"/>
      <c r="F13" s="76">
        <v>4</v>
      </c>
      <c r="G13" s="9"/>
      <c r="H13" s="39" t="str">
        <f>P17</f>
        <v>Ocean Sting Rays</v>
      </c>
      <c r="I13" s="75"/>
      <c r="J13" s="76">
        <v>11</v>
      </c>
      <c r="K13" s="9"/>
      <c r="L13" s="39" t="str">
        <f>P25</f>
        <v>NJ Marlins</v>
      </c>
      <c r="M13" s="75"/>
      <c r="N13" s="76">
        <v>2</v>
      </c>
      <c r="O13" s="9"/>
      <c r="P13" s="71" t="str">
        <f>AB15</f>
        <v>TF Terminators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16</v>
      </c>
      <c r="U13" s="74">
        <f>F18+F22+F33+F38</f>
        <v>27</v>
      </c>
      <c r="V13" s="28"/>
      <c r="W13" s="34"/>
      <c r="X13" s="33"/>
      <c r="Y13" s="33"/>
      <c r="Z13" s="33"/>
      <c r="AA13" s="83">
        <v>3</v>
      </c>
      <c r="AB13" s="100" t="s">
        <v>217</v>
      </c>
      <c r="AE13" s="84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84" t="s">
        <v>157</v>
      </c>
      <c r="AE14" s="84"/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Middletown Mavericks</v>
      </c>
      <c r="E15" s="69"/>
      <c r="F15" s="70">
        <v>4</v>
      </c>
      <c r="G15" s="9"/>
      <c r="H15" s="36" t="str">
        <f>P19</f>
        <v>Freehold Bombers</v>
      </c>
      <c r="I15" s="69"/>
      <c r="J15" s="70">
        <v>0</v>
      </c>
      <c r="K15" s="9"/>
      <c r="L15" s="36" t="str">
        <f>P27</f>
        <v>Jersey Shore A's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84" t="s">
        <v>172</v>
      </c>
      <c r="AE15" s="84"/>
      <c r="AJ15" s="85"/>
      <c r="AK15" s="86"/>
    </row>
    <row r="16" spans="1:37" ht="15" thickBot="1" x14ac:dyDescent="0.35">
      <c r="B16" s="22"/>
      <c r="C16" s="4"/>
      <c r="D16" s="39" t="str">
        <f>P10</f>
        <v>Cerbo Sun Devils</v>
      </c>
      <c r="E16" s="75"/>
      <c r="F16" s="76">
        <v>7</v>
      </c>
      <c r="G16" s="9"/>
      <c r="H16" s="39" t="str">
        <f>P18</f>
        <v>CJ Hitmen</v>
      </c>
      <c r="I16" s="75"/>
      <c r="J16" s="76">
        <v>10</v>
      </c>
      <c r="K16" s="9"/>
      <c r="L16" s="39" t="str">
        <f>P26</f>
        <v>Frozen Ropes NY</v>
      </c>
      <c r="M16" s="75"/>
      <c r="N16" s="76">
        <v>5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94">
        <v>6</v>
      </c>
      <c r="AB16" s="106" t="s">
        <v>28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Ocean Sting Rays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12</v>
      </c>
      <c r="U17" s="74">
        <f>J9+J13+J35+J39</f>
        <v>27</v>
      </c>
      <c r="V17" s="28"/>
      <c r="W17" s="34"/>
      <c r="X17" s="33"/>
      <c r="Y17" s="33"/>
      <c r="Z17" s="33"/>
      <c r="AA17" s="94">
        <v>7</v>
      </c>
      <c r="AB17" s="84" t="s">
        <v>44</v>
      </c>
      <c r="AE17" s="95"/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TF Terminators</v>
      </c>
      <c r="E18" s="69"/>
      <c r="F18" s="70">
        <v>13</v>
      </c>
      <c r="G18" s="9"/>
      <c r="H18" s="36" t="str">
        <f>P21</f>
        <v>Doylestown Tigers</v>
      </c>
      <c r="I18" s="69"/>
      <c r="J18" s="70">
        <v>16</v>
      </c>
      <c r="K18" s="9"/>
      <c r="L18" s="36" t="str">
        <f>P29</f>
        <v>Yorkville Eagles</v>
      </c>
      <c r="M18" s="69"/>
      <c r="N18" s="70">
        <v>4</v>
      </c>
      <c r="O18" s="9"/>
      <c r="P18" s="96" t="str">
        <f>AB17</f>
        <v>CJ Hitmen</v>
      </c>
      <c r="Q18" s="74">
        <f>(IF(J16&gt;J15,1,0))+(IF(J21&gt;J22,1,0))+(IF(J29&gt;J30,1,0))+(IF(J36&gt;J35,1,0))</f>
        <v>4</v>
      </c>
      <c r="R18" s="74">
        <f>(IF(J16&lt;J15,1,0))+(IF(J21&lt;J22,1,0))+(IF(J29&lt;J30,1,0))+(IF(J36&lt;J35,1,0))</f>
        <v>0</v>
      </c>
      <c r="S18" s="73">
        <f>(IF(J16=J15,1,0))+(IF(J21=J22,1,0))+(IF(J29=J30,1,0))+(IF(J36=J35,1,0))</f>
        <v>0</v>
      </c>
      <c r="T18" s="73">
        <f>J15+J22+J30+J35</f>
        <v>3</v>
      </c>
      <c r="U18" s="74">
        <f>J16+J21+J29+J36</f>
        <v>36</v>
      </c>
      <c r="V18" s="68"/>
      <c r="W18" s="68"/>
      <c r="X18" s="68"/>
      <c r="Y18" s="68"/>
      <c r="Z18" s="68"/>
      <c r="AA18" s="94">
        <v>8</v>
      </c>
      <c r="AB18" s="95" t="s">
        <v>215</v>
      </c>
      <c r="AE18" s="97"/>
      <c r="AJ18" s="85"/>
      <c r="AK18" s="86"/>
    </row>
    <row r="19" spans="2:37" ht="15" thickBot="1" x14ac:dyDescent="0.35">
      <c r="B19" s="31"/>
      <c r="C19" s="4"/>
      <c r="D19" s="39" t="str">
        <f>P12</f>
        <v>JS Thunder</v>
      </c>
      <c r="E19" s="75"/>
      <c r="F19" s="76">
        <v>1</v>
      </c>
      <c r="G19" s="9"/>
      <c r="H19" s="39" t="str">
        <f>P20</f>
        <v>Pt. Pleasant Patriots</v>
      </c>
      <c r="I19" s="75"/>
      <c r="J19" s="76">
        <v>3</v>
      </c>
      <c r="K19" s="9"/>
      <c r="L19" s="39" t="str">
        <f>P28</f>
        <v>NJ Hitman Baseball</v>
      </c>
      <c r="M19" s="75"/>
      <c r="N19" s="76">
        <v>8</v>
      </c>
      <c r="O19" s="9"/>
      <c r="P19" s="96" t="str">
        <f>AB18</f>
        <v>Freehold Bombers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37</v>
      </c>
      <c r="U19" s="74">
        <f>J10+J15+J27+J32</f>
        <v>11</v>
      </c>
      <c r="V19" s="28"/>
      <c r="W19" s="34"/>
      <c r="X19" s="33"/>
      <c r="Y19" s="33"/>
      <c r="Z19" s="33"/>
      <c r="AA19" s="94">
        <v>9</v>
      </c>
      <c r="AB19" s="100" t="s">
        <v>218</v>
      </c>
      <c r="AE19" s="95"/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Pt. Pleasant Patriots</v>
      </c>
      <c r="Q20" s="74">
        <f>(IF(J12&gt;J13,1,0))+(IF(J19&gt;J18,1,0))+(IF(J26&gt;J27,1,0))+(IF(J30&gt;J29,1,0))</f>
        <v>1</v>
      </c>
      <c r="R20" s="74">
        <f>(IF(J12&lt;J13,1,0))+(IF(J19&lt;J18,1,0))+(IF(J26&lt;J27,1,0))+(IF(J30&lt;J29,1,0))</f>
        <v>3</v>
      </c>
      <c r="S20" s="73">
        <f>(IF(J12=J13,1,0))+(IF(J19=J18,1,0))+(IF(J26=J27,1,0))+(IF(J30=J29,1,0))</f>
        <v>0</v>
      </c>
      <c r="T20" s="73">
        <f>J13+J18+J27+J29</f>
        <v>40</v>
      </c>
      <c r="U20" s="74">
        <f>J12++J19+J26+J30</f>
        <v>8</v>
      </c>
      <c r="V20" s="28"/>
      <c r="W20" s="34"/>
      <c r="X20" s="33"/>
      <c r="Y20" s="33"/>
      <c r="Z20" s="33"/>
      <c r="AA20" s="94">
        <v>10</v>
      </c>
      <c r="AB20" s="97" t="s">
        <v>214</v>
      </c>
      <c r="AE20" s="95"/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Cerbo Sun Devils</v>
      </c>
      <c r="E21" s="98"/>
      <c r="F21" s="70">
        <v>7</v>
      </c>
      <c r="G21" s="9"/>
      <c r="H21" s="20" t="str">
        <f>P18</f>
        <v>CJ Hitmen</v>
      </c>
      <c r="I21" s="69"/>
      <c r="J21" s="70">
        <v>11</v>
      </c>
      <c r="K21" s="9"/>
      <c r="L21" s="36" t="str">
        <f>P26</f>
        <v>Frozen Ropes NY</v>
      </c>
      <c r="M21" s="69"/>
      <c r="N21" s="70">
        <v>12</v>
      </c>
      <c r="O21" s="9"/>
      <c r="P21" s="96" t="str">
        <f>AB20</f>
        <v>Doylestown Tigers</v>
      </c>
      <c r="Q21" s="74">
        <f>(IF(J18&gt;J19,1,0))+(IF(J22&gt;J21,1,0))+(IF(J33&gt;J32,1,0))+(IF(J38&gt;J39,1,0))</f>
        <v>2</v>
      </c>
      <c r="R21" s="74">
        <f>(IF(J18&lt;J19,1,0))+(IF(J22&lt;J21,1,0))+(IF(J33&lt;J32,1,0))+(IF(J38&lt;J39,1,0))</f>
        <v>2</v>
      </c>
      <c r="S21" s="73">
        <f>(IF(J18=J19,1,0))+(IF(J22=J21,1,0))+(IF(J33=J32,1,0))+(IF(J38=J39,1,0))</f>
        <v>0</v>
      </c>
      <c r="T21" s="73">
        <f>J19+J21+J32+J39</f>
        <v>28</v>
      </c>
      <c r="U21" s="74">
        <f>J18+J22+J33+J38</f>
        <v>38</v>
      </c>
      <c r="V21" s="68"/>
      <c r="W21" s="68"/>
      <c r="X21" s="68"/>
      <c r="Y21" s="68"/>
      <c r="Z21" s="68"/>
      <c r="AA21" s="99">
        <v>11</v>
      </c>
      <c r="AB21" s="95" t="s">
        <v>188</v>
      </c>
      <c r="AE21" s="100"/>
      <c r="AJ21" s="85"/>
      <c r="AK21" s="86"/>
    </row>
    <row r="22" spans="2:37" ht="15" thickBot="1" x14ac:dyDescent="0.35">
      <c r="B22" s="31"/>
      <c r="C22" s="16"/>
      <c r="D22" s="23" t="str">
        <f>P13</f>
        <v>TF Terminators</v>
      </c>
      <c r="E22" s="101"/>
      <c r="F22" s="76">
        <v>2</v>
      </c>
      <c r="G22" s="12"/>
      <c r="H22" s="23" t="str">
        <f>P21</f>
        <v>Doylestown Tigers</v>
      </c>
      <c r="I22" s="75"/>
      <c r="J22" s="76">
        <v>1</v>
      </c>
      <c r="K22" s="12"/>
      <c r="L22" s="39" t="str">
        <f>P29</f>
        <v>Yorkville Eagles</v>
      </c>
      <c r="M22" s="75"/>
      <c r="N22" s="76">
        <v>0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95" t="s">
        <v>174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100" t="s">
        <v>216</v>
      </c>
      <c r="AE23" s="100"/>
      <c r="AJ23" s="85"/>
      <c r="AK23" s="86"/>
    </row>
    <row r="24" spans="2:37" ht="15" thickBot="1" x14ac:dyDescent="0.35">
      <c r="B24" s="183" t="s">
        <v>147</v>
      </c>
      <c r="C24" s="5"/>
      <c r="D24" s="63" t="str">
        <f>D6</f>
        <v>Little Silver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West Long Branch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100" t="s">
        <v>219</v>
      </c>
      <c r="AE24" s="100"/>
      <c r="AJ24" s="85"/>
      <c r="AK24" s="86"/>
    </row>
    <row r="25" spans="2:37" ht="15" thickBot="1" x14ac:dyDescent="0.35">
      <c r="B25" s="213">
        <v>40692</v>
      </c>
      <c r="C25" s="16"/>
      <c r="D25" s="65" t="str">
        <f>D7</f>
        <v>Library</v>
      </c>
      <c r="E25" s="9"/>
      <c r="F25" s="104" t="s">
        <v>135</v>
      </c>
      <c r="G25" s="9"/>
      <c r="H25" s="11" t="str">
        <f>H7</f>
        <v>Sportsman</v>
      </c>
      <c r="I25" s="9"/>
      <c r="J25" s="104" t="s">
        <v>135</v>
      </c>
      <c r="K25" s="9"/>
      <c r="L25" s="50" t="str">
        <f>L7</f>
        <v>Thorne</v>
      </c>
      <c r="M25" s="9"/>
      <c r="N25" s="104" t="s">
        <v>135</v>
      </c>
      <c r="O25" s="9"/>
      <c r="P25" s="153" t="str">
        <f>AB21</f>
        <v>NJ Marlins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4</v>
      </c>
      <c r="S25" s="73">
        <f>(IF(N9=N10,1,0))+(IF(N13=N12,1,0))+(IF(N35=N36,1,0))+(IF(N39=N38,1,0))</f>
        <v>0</v>
      </c>
      <c r="T25" s="73">
        <f>N10+N12+N36+N38</f>
        <v>46</v>
      </c>
      <c r="U25" s="154">
        <f>N9+N13+N35+N39</f>
        <v>7</v>
      </c>
      <c r="AA25" s="105">
        <v>15</v>
      </c>
      <c r="AB25" s="82" t="s">
        <v>171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JS Thunder</v>
      </c>
      <c r="E26" s="69"/>
      <c r="F26" s="70">
        <v>4</v>
      </c>
      <c r="G26" s="9"/>
      <c r="H26" s="36" t="str">
        <f>P20</f>
        <v>Pt. Pleasant Patriots</v>
      </c>
      <c r="I26" s="69"/>
      <c r="J26" s="70">
        <v>5</v>
      </c>
      <c r="K26" s="9"/>
      <c r="L26" s="36" t="str">
        <f>P28</f>
        <v>NJ Hitman Baseball</v>
      </c>
      <c r="M26" s="69"/>
      <c r="N26" s="70">
        <v>0</v>
      </c>
      <c r="O26" s="9"/>
      <c r="P26" s="153" t="str">
        <f>AB22</f>
        <v>Frozen Ropes NY</v>
      </c>
      <c r="Q26" s="72">
        <f>(IF(N16&gt;N15,1,0))+(IF(N21&gt;N22,1,0))+(IF(N29&gt;N30,1,0))+(IF(N36&gt;N35,1,0))</f>
        <v>4</v>
      </c>
      <c r="R26" s="73">
        <f>(IF(N16&lt;N15,1,0))+(IF(N21&lt;N22,1,0))+(IF(N29&lt;N30,1,0))+(IF(N36&lt;N35,1,0))</f>
        <v>0</v>
      </c>
      <c r="S26" s="73">
        <f>(IF(N16=N15,1,0))+(IF(N21=N22,1,0))+(IF(N29=N30,1,0))+(IF(N36=N35,1,0))</f>
        <v>0</v>
      </c>
      <c r="T26" s="73">
        <f>N15+N22+N30+N35</f>
        <v>7</v>
      </c>
      <c r="U26" s="74">
        <f>N16+N21+N29+N36</f>
        <v>39</v>
      </c>
      <c r="AA26" s="107" t="s">
        <v>161</v>
      </c>
      <c r="AB26" s="108" t="s">
        <v>39</v>
      </c>
      <c r="AJ26" s="85"/>
      <c r="AK26" s="86"/>
    </row>
    <row r="27" spans="2:37" ht="15" thickBot="1" x14ac:dyDescent="0.35">
      <c r="B27" s="22"/>
      <c r="C27" s="4"/>
      <c r="D27" s="39" t="str">
        <f>P11</f>
        <v>Middletown Mavericks</v>
      </c>
      <c r="E27" s="75"/>
      <c r="F27" s="76">
        <v>7</v>
      </c>
      <c r="G27" s="9"/>
      <c r="H27" s="39" t="str">
        <f>P19</f>
        <v>Freehold Bombers</v>
      </c>
      <c r="I27" s="75"/>
      <c r="J27" s="76">
        <v>3</v>
      </c>
      <c r="K27" s="9"/>
      <c r="L27" s="39" t="str">
        <f>P27</f>
        <v>Jersey Shore A's</v>
      </c>
      <c r="M27" s="75"/>
      <c r="N27" s="76">
        <v>10</v>
      </c>
      <c r="O27" s="9"/>
      <c r="P27" s="153" t="str">
        <f>AB23</f>
        <v>Jersey Shore A's</v>
      </c>
      <c r="Q27" s="72">
        <f>(IF(N10&gt;N9,1,0))+(IF(N15&gt;N16,1,0))+(IF(N32&gt;N33,1,0))+(IF(N27&gt;N26,1,0))</f>
        <v>3</v>
      </c>
      <c r="R27" s="73">
        <f>(IF(N10&lt;N9,1,0))+(IF(N15&lt;N16,1,0))+(IF(N32&lt;N33,1,0))+(IF(N27&lt;N26,1,0))</f>
        <v>1</v>
      </c>
      <c r="S27" s="73">
        <f>(IF(N10=N9,1,0))+(IF(N15=N16,1,0))+(IF(N32=N33,1,0))+(IF(N27=N26,1,0))</f>
        <v>0</v>
      </c>
      <c r="T27" s="73">
        <f>N9+N16+N26+N33</f>
        <v>10</v>
      </c>
      <c r="U27" s="74">
        <f>N10+N15+N27+N32</f>
        <v>38</v>
      </c>
      <c r="AA27" s="109" t="s">
        <v>146</v>
      </c>
      <c r="AB27" s="110" t="s">
        <v>162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NJ Hitman Baseball</v>
      </c>
      <c r="Q28" s="74">
        <f>(IF(N12&gt;N13,1,0))+(IF(N19&gt;N18,1,0))+(IF(N26&gt;N27,1,0))+(IF(N30&gt;N29,1,0))</f>
        <v>2</v>
      </c>
      <c r="R28" s="73">
        <f>(IF(N12&lt;N13,1,0))+(IF(N19&lt;N18,1,0))+(IF(N26&lt;N27,1,0))+(IF(N30&lt;N29,1,0))</f>
        <v>2</v>
      </c>
      <c r="S28" s="73">
        <f>(IF(N12=N13,1,0))+(IF(N19=N18,1,0))+(IF(N26=N27,1,0))+(IF(N30=N29,1,0))</f>
        <v>0</v>
      </c>
      <c r="T28" s="73">
        <f>N13+N18+N27+N29</f>
        <v>28</v>
      </c>
      <c r="U28" s="74">
        <f>N12++N19+N26+N30</f>
        <v>29</v>
      </c>
      <c r="AA28" s="111"/>
      <c r="AB28" s="112" t="s">
        <v>40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Cerbo Sun Devils</v>
      </c>
      <c r="E29" s="69"/>
      <c r="F29" s="70">
        <v>5</v>
      </c>
      <c r="G29" s="9"/>
      <c r="H29" s="36" t="str">
        <f>P18</f>
        <v>CJ Hitmen</v>
      </c>
      <c r="I29" s="69"/>
      <c r="J29" s="70">
        <v>10</v>
      </c>
      <c r="K29" s="9"/>
      <c r="L29" s="36" t="str">
        <f>P26</f>
        <v>Frozen Ropes NY</v>
      </c>
      <c r="M29" s="102"/>
      <c r="N29" s="70">
        <v>12</v>
      </c>
      <c r="O29" s="9"/>
      <c r="P29" s="153" t="str">
        <f>AB25</f>
        <v>Yorkville Eagles</v>
      </c>
      <c r="Q29" s="21">
        <f>(IF(N18&gt;N19,1,0))+(IF(N22&gt;N21,1,0))+(IF(N33&gt;N32,1,0))+(IF(N38&gt;N39,1,0))</f>
        <v>1</v>
      </c>
      <c r="R29" s="155">
        <f>(IF(N18&lt;N19,1,0))+(IF(N22&lt;N21,1,0))+(IF(N33&lt;N32,1,0))+(IF(N38&lt;N39,1,0))</f>
        <v>3</v>
      </c>
      <c r="S29" s="73">
        <f>(IF(N18=N19,1,0))+(IF(N22=N21,1,0))+(IF(N33=N32,1,0))+(IF(N38=N39,1,0))</f>
        <v>0</v>
      </c>
      <c r="T29" s="73">
        <f>N19+N21+N32+N39</f>
        <v>39</v>
      </c>
      <c r="U29" s="74">
        <f>N18+N22+N33+N38</f>
        <v>17</v>
      </c>
      <c r="AA29" s="109" t="s">
        <v>164</v>
      </c>
      <c r="AB29" s="110" t="s">
        <v>186</v>
      </c>
      <c r="AJ29" s="85"/>
      <c r="AK29" s="86"/>
    </row>
    <row r="30" spans="2:37" ht="15" thickBot="1" x14ac:dyDescent="0.35">
      <c r="B30" s="31"/>
      <c r="C30" s="4"/>
      <c r="D30" s="39" t="str">
        <f>P12</f>
        <v>JS Thunder</v>
      </c>
      <c r="E30" s="75"/>
      <c r="F30" s="76">
        <v>2</v>
      </c>
      <c r="G30" s="9"/>
      <c r="H30" s="39" t="str">
        <f>P20</f>
        <v>Pt. Pleasant Patriots</v>
      </c>
      <c r="I30" s="75"/>
      <c r="J30" s="76">
        <v>0</v>
      </c>
      <c r="K30" s="9"/>
      <c r="L30" s="49" t="str">
        <f>P28</f>
        <v>NJ Hitman Baseball</v>
      </c>
      <c r="M30" s="156"/>
      <c r="N30" s="76">
        <v>5</v>
      </c>
      <c r="O30" s="9"/>
      <c r="P30" s="68"/>
      <c r="Q30" s="68"/>
      <c r="R30" s="68"/>
      <c r="S30" s="68"/>
      <c r="T30" s="68"/>
      <c r="U30" s="28"/>
      <c r="AA30" s="111"/>
      <c r="AB30" s="112" t="s">
        <v>41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07" t="s">
        <v>136</v>
      </c>
      <c r="R31" s="608"/>
      <c r="S31" s="608"/>
      <c r="T31" s="608"/>
      <c r="U31" s="609"/>
      <c r="AA31" s="109" t="s">
        <v>165</v>
      </c>
      <c r="AB31" s="110" t="s">
        <v>42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Middletown Mavericks</v>
      </c>
      <c r="E32" s="117"/>
      <c r="F32" s="51">
        <v>8</v>
      </c>
      <c r="G32" s="9"/>
      <c r="H32" s="36" t="str">
        <f>P19</f>
        <v>Freehold Bombers</v>
      </c>
      <c r="I32" s="69"/>
      <c r="J32" s="70">
        <v>6</v>
      </c>
      <c r="K32" s="9"/>
      <c r="L32" s="36" t="str">
        <f>P27</f>
        <v>Jersey Shore A's</v>
      </c>
      <c r="M32" s="57"/>
      <c r="N32" s="70">
        <v>17</v>
      </c>
      <c r="O32" s="9"/>
      <c r="P32" s="40">
        <v>1</v>
      </c>
      <c r="Q32" s="632" t="s">
        <v>56</v>
      </c>
      <c r="R32" s="596"/>
      <c r="S32" s="596"/>
      <c r="T32" s="596"/>
      <c r="U32" s="597"/>
      <c r="AA32" s="120"/>
      <c r="AB32" s="121" t="s">
        <v>43</v>
      </c>
      <c r="AJ32" s="85"/>
      <c r="AK32" s="86"/>
    </row>
    <row r="33" spans="2:37" ht="15" thickBot="1" x14ac:dyDescent="0.35">
      <c r="B33" s="31"/>
      <c r="C33" s="4"/>
      <c r="D33" s="49" t="str">
        <f>P13</f>
        <v>TF Terminators</v>
      </c>
      <c r="E33" s="9"/>
      <c r="F33" s="13">
        <v>9</v>
      </c>
      <c r="G33" s="9"/>
      <c r="H33" s="49" t="str">
        <f>P21</f>
        <v>Doylestown Tigers</v>
      </c>
      <c r="I33" s="75"/>
      <c r="J33" s="76">
        <v>16</v>
      </c>
      <c r="K33" s="9"/>
      <c r="L33" s="39" t="str">
        <f>P29</f>
        <v>Yorkville Eagles</v>
      </c>
      <c r="M33" s="54"/>
      <c r="N33" s="76">
        <v>3</v>
      </c>
      <c r="O33" s="9"/>
      <c r="P33" s="41">
        <v>2</v>
      </c>
      <c r="Q33" s="633" t="s">
        <v>174</v>
      </c>
      <c r="R33" s="634"/>
      <c r="S33" s="634"/>
      <c r="T33" s="634"/>
      <c r="U33" s="635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33" t="s">
        <v>57</v>
      </c>
      <c r="R34" s="634"/>
      <c r="S34" s="634"/>
      <c r="T34" s="634"/>
      <c r="U34" s="635"/>
      <c r="AK34" s="86"/>
    </row>
    <row r="35" spans="2:37" x14ac:dyDescent="0.3">
      <c r="B35" s="30">
        <v>0.13541666666666666</v>
      </c>
      <c r="C35" s="4"/>
      <c r="D35" s="36" t="str">
        <f>P9</f>
        <v>Frozen Ropes - NJ</v>
      </c>
      <c r="E35" s="69"/>
      <c r="F35" s="70">
        <v>3</v>
      </c>
      <c r="G35" s="9"/>
      <c r="H35" s="36" t="str">
        <f>P17</f>
        <v>Ocean Sting Rays</v>
      </c>
      <c r="I35" s="69"/>
      <c r="J35" s="70">
        <v>2</v>
      </c>
      <c r="K35" s="4"/>
      <c r="L35" s="36" t="str">
        <f>P25</f>
        <v>NJ Marlins</v>
      </c>
      <c r="M35" s="57"/>
      <c r="N35" s="70">
        <v>1</v>
      </c>
      <c r="O35" s="9"/>
      <c r="P35" s="41">
        <v>4</v>
      </c>
      <c r="Q35" s="633" t="s">
        <v>58</v>
      </c>
      <c r="R35" s="634"/>
      <c r="S35" s="634"/>
      <c r="T35" s="634"/>
      <c r="U35" s="635"/>
      <c r="AK35" s="86"/>
    </row>
    <row r="36" spans="2:37" ht="15" thickBot="1" x14ac:dyDescent="0.35">
      <c r="B36" s="31"/>
      <c r="C36" s="4"/>
      <c r="D36" s="39" t="str">
        <f>P10</f>
        <v>Cerbo Sun Devils</v>
      </c>
      <c r="E36" s="75"/>
      <c r="F36" s="76">
        <v>4</v>
      </c>
      <c r="G36" s="9"/>
      <c r="H36" s="39" t="str">
        <f>P18</f>
        <v>CJ Hitmen</v>
      </c>
      <c r="I36" s="75"/>
      <c r="J36" s="76">
        <v>5</v>
      </c>
      <c r="K36" s="4"/>
      <c r="L36" s="39" t="str">
        <f>P26</f>
        <v>Frozen Ropes NY</v>
      </c>
      <c r="M36" s="54"/>
      <c r="N36" s="76">
        <v>10</v>
      </c>
      <c r="O36" s="9"/>
      <c r="P36" s="41">
        <v>5</v>
      </c>
      <c r="Q36" s="633" t="s">
        <v>59</v>
      </c>
      <c r="R36" s="634"/>
      <c r="S36" s="634"/>
      <c r="T36" s="634"/>
      <c r="U36" s="63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66" t="s">
        <v>45</v>
      </c>
      <c r="R37" s="599"/>
      <c r="S37" s="599"/>
      <c r="T37" s="599"/>
      <c r="U37" s="600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TF Terminators</v>
      </c>
      <c r="E38" s="98"/>
      <c r="F38" s="70">
        <v>3</v>
      </c>
      <c r="G38" s="9"/>
      <c r="H38" s="36" t="str">
        <f>P21</f>
        <v>Doylestown Tigers</v>
      </c>
      <c r="I38" s="69"/>
      <c r="J38" s="70">
        <v>5</v>
      </c>
      <c r="K38" s="4"/>
      <c r="L38" s="36" t="str">
        <f>P29</f>
        <v>Yorkville Eagles</v>
      </c>
      <c r="M38" s="57"/>
      <c r="N38" s="70">
        <v>10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Frozen Ropes - NJ</v>
      </c>
      <c r="E39" s="101"/>
      <c r="F39" s="76">
        <v>0</v>
      </c>
      <c r="G39" s="12"/>
      <c r="H39" s="39" t="str">
        <f>P17</f>
        <v>Ocean Sting Rays</v>
      </c>
      <c r="I39" s="75"/>
      <c r="J39" s="76">
        <v>8</v>
      </c>
      <c r="K39" s="16"/>
      <c r="L39" s="39" t="str">
        <f>P25</f>
        <v>NJ Marlins</v>
      </c>
      <c r="M39" s="54"/>
      <c r="N39" s="76">
        <v>2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>Little Silver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Fair Haven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Library</v>
      </c>
      <c r="E42" s="12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Sportsman</v>
      </c>
      <c r="M42" s="92"/>
      <c r="N42" s="662"/>
      <c r="O42" s="587"/>
      <c r="P42" s="588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0.41666666666666669</v>
      </c>
      <c r="D43" s="51" t="s">
        <v>177</v>
      </c>
      <c r="E43" s="133"/>
      <c r="F43" s="595" t="str">
        <f>Q36</f>
        <v>Ocean Sting Rays</v>
      </c>
      <c r="G43" s="596"/>
      <c r="H43" s="597"/>
      <c r="I43" s="160"/>
      <c r="J43" s="51">
        <v>2</v>
      </c>
      <c r="K43" s="9"/>
      <c r="L43" s="56" t="s">
        <v>178</v>
      </c>
      <c r="M43" s="161"/>
      <c r="N43" s="663" t="str">
        <f>Q37</f>
        <v>Tinton Falls Terminators</v>
      </c>
      <c r="O43" s="664"/>
      <c r="P43" s="665"/>
      <c r="Q43" s="160">
        <v>4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598" t="str">
        <f>Q35</f>
        <v>Jersey Shore A's</v>
      </c>
      <c r="G44" s="599"/>
      <c r="H44" s="600"/>
      <c r="I44" s="162"/>
      <c r="J44" s="52">
        <v>4</v>
      </c>
      <c r="K44" s="9"/>
      <c r="L44" s="58" t="s">
        <v>179</v>
      </c>
      <c r="M44" s="163"/>
      <c r="N44" s="644" t="str">
        <f>Q34</f>
        <v>Cerbo Sun Devils</v>
      </c>
      <c r="O44" s="645"/>
      <c r="P44" s="646"/>
      <c r="Q44" s="60">
        <v>2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0.51041666666666663</v>
      </c>
      <c r="D46" s="56" t="s">
        <v>180</v>
      </c>
      <c r="E46" s="140"/>
      <c r="F46" s="595" t="str">
        <f>IF(J43&lt;&gt;"",(IF(J44&gt;J43,F44,F43)),"")</f>
        <v>Jersey Shore A's</v>
      </c>
      <c r="G46" s="596"/>
      <c r="H46" s="597"/>
      <c r="I46" s="164"/>
      <c r="J46" s="51">
        <v>0</v>
      </c>
      <c r="K46" s="9"/>
      <c r="L46" s="51" t="s">
        <v>181</v>
      </c>
      <c r="M46" s="4"/>
      <c r="N46" s="663" t="str">
        <f>IF(Q43&lt;&gt;"",(IF(Q44&gt;Q43,N44,N43)),"")</f>
        <v>Tinton Falls Terminators</v>
      </c>
      <c r="O46" s="664"/>
      <c r="P46" s="665"/>
      <c r="Q46" s="262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598" t="str">
        <f>Q32</f>
        <v>CJ Hitman</v>
      </c>
      <c r="G47" s="599"/>
      <c r="H47" s="600"/>
      <c r="I47" s="165"/>
      <c r="J47" s="52">
        <v>1</v>
      </c>
      <c r="K47" s="9"/>
      <c r="L47" s="52" t="s">
        <v>183</v>
      </c>
      <c r="M47" s="4"/>
      <c r="N47" s="644" t="str">
        <f>Q33</f>
        <v>Frozen Ropes NY</v>
      </c>
      <c r="O47" s="645"/>
      <c r="P47" s="646"/>
      <c r="Q47" s="261">
        <v>11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0.10416666666666667</v>
      </c>
      <c r="D49" s="51" t="s">
        <v>169</v>
      </c>
      <c r="F49" s="596" t="str">
        <f>IF(Q46&lt;&gt;"",(IF(Q47&gt;Q46,N47,N46)),"")</f>
        <v>Frozen Ropes NY</v>
      </c>
      <c r="G49" s="596"/>
      <c r="H49" s="596"/>
      <c r="I49" s="167"/>
      <c r="J49" s="51">
        <v>3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599" t="str">
        <f>IF(J46&lt;&gt;"",(IF(J47&gt;J46,F47,F46)),"")</f>
        <v>CJ Hitman</v>
      </c>
      <c r="G50" s="599"/>
      <c r="H50" s="599"/>
      <c r="I50" s="168"/>
      <c r="J50" s="52">
        <v>1</v>
      </c>
      <c r="K50" s="9"/>
      <c r="L50" s="4"/>
      <c r="M50" s="4"/>
      <c r="N50" s="47"/>
      <c r="O50" s="47"/>
      <c r="P50" s="592" t="str">
        <f>AB26</f>
        <v>11U 50/70</v>
      </c>
      <c r="Q50" s="593"/>
      <c r="R50" s="593"/>
      <c r="S50" s="593"/>
      <c r="T50" s="593"/>
      <c r="U50" s="594"/>
    </row>
    <row r="51" spans="2:21" ht="15.6" x14ac:dyDescent="0.3">
      <c r="L51" s="61"/>
      <c r="P51" s="592" t="s">
        <v>148</v>
      </c>
      <c r="Q51" s="593"/>
      <c r="R51" s="593"/>
      <c r="S51" s="593"/>
      <c r="T51" s="593"/>
      <c r="U51" s="594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589" t="str">
        <f>IF(J49&lt;&gt;"",(IF(J49&gt;J50,F49,F50)),"")</f>
        <v>Frozen Ropes NY</v>
      </c>
      <c r="Q53" s="590"/>
      <c r="R53" s="590"/>
      <c r="S53" s="590"/>
      <c r="T53" s="590"/>
      <c r="U53" s="591"/>
    </row>
    <row r="54" spans="2:21" x14ac:dyDescent="0.3">
      <c r="P54" s="589"/>
      <c r="Q54" s="590"/>
      <c r="R54" s="590"/>
      <c r="S54" s="590"/>
      <c r="T54" s="590"/>
      <c r="U54" s="591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AA10:AB10"/>
    <mergeCell ref="B1:N3"/>
    <mergeCell ref="P1:U3"/>
    <mergeCell ref="B5:N5"/>
    <mergeCell ref="P5:U5"/>
    <mergeCell ref="AA9:AB9"/>
  </mergeCells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61"/>
  <sheetViews>
    <sheetView workbookViewId="0">
      <selection activeCell="H57" sqref="H57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  <col min="33" max="33" width="0" hidden="1" customWidth="1"/>
  </cols>
  <sheetData>
    <row r="1" spans="1:37" ht="15" customHeight="1" x14ac:dyDescent="0.3">
      <c r="A1" s="1"/>
      <c r="B1" s="611" t="s">
        <v>175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AB26</f>
        <v>15/16U</v>
      </c>
      <c r="Q1" s="621"/>
      <c r="R1" s="621"/>
      <c r="S1" s="621"/>
      <c r="T1" s="621"/>
      <c r="U1" s="622"/>
    </row>
    <row r="2" spans="1:37" ht="15" customHeight="1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5"/>
    </row>
    <row r="3" spans="1:37" ht="15.75" customHeight="1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8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1"/>
    </row>
    <row r="6" spans="1:37" x14ac:dyDescent="0.3">
      <c r="B6" s="169" t="s">
        <v>134</v>
      </c>
      <c r="C6" s="5"/>
      <c r="D6" s="63" t="str">
        <f>AB27</f>
        <v xml:space="preserve">Red Bank Regional 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Hockhockson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Varsity Field</v>
      </c>
      <c r="E7" s="12"/>
      <c r="F7" s="13" t="s">
        <v>135</v>
      </c>
      <c r="G7" s="9"/>
      <c r="H7" s="50" t="str">
        <f>AB30</f>
        <v>#1 Field</v>
      </c>
      <c r="I7" s="12"/>
      <c r="J7" s="13" t="s">
        <v>135</v>
      </c>
      <c r="K7" s="9"/>
      <c r="L7" s="50" t="str">
        <f>AB32</f>
        <v>Field</v>
      </c>
      <c r="M7" s="12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140</v>
      </c>
      <c r="U7" s="14" t="s">
        <v>141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Langan Baseball 1</v>
      </c>
      <c r="E9" s="69"/>
      <c r="F9" s="70">
        <v>8</v>
      </c>
      <c r="G9" s="9"/>
      <c r="H9" s="36" t="str">
        <f>P17</f>
        <v>Nj Marlins</v>
      </c>
      <c r="I9" s="69"/>
      <c r="J9" s="70">
        <v>14</v>
      </c>
      <c r="K9" s="9"/>
      <c r="L9" s="36" t="str">
        <f>P25</f>
        <v>Langan Baseball 2</v>
      </c>
      <c r="M9" s="69"/>
      <c r="N9" s="70">
        <v>4</v>
      </c>
      <c r="O9" s="9"/>
      <c r="P9" s="71" t="str">
        <f>AB11</f>
        <v>Langan Baseball 1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14</v>
      </c>
      <c r="U9" s="74">
        <f>F9+F13+F35+F39</f>
        <v>24</v>
      </c>
      <c r="V9" s="68"/>
      <c r="W9" s="68"/>
      <c r="X9" s="68"/>
      <c r="Y9" s="68"/>
      <c r="Z9" s="68"/>
      <c r="AA9" s="601" t="s">
        <v>145</v>
      </c>
      <c r="AB9" s="601"/>
    </row>
    <row r="10" spans="1:37" ht="15" thickBot="1" x14ac:dyDescent="0.35">
      <c r="B10" s="22"/>
      <c r="C10" s="4"/>
      <c r="D10" s="39" t="str">
        <f>P11</f>
        <v>JS Lightning</v>
      </c>
      <c r="E10" s="75"/>
      <c r="F10" s="76">
        <v>1</v>
      </c>
      <c r="G10" s="9"/>
      <c r="H10" s="39" t="str">
        <f>P19</f>
        <v>Union Beach Strikers</v>
      </c>
      <c r="I10" s="75"/>
      <c r="J10" s="76">
        <v>2</v>
      </c>
      <c r="K10" s="9"/>
      <c r="L10" s="39" t="str">
        <f>P27</f>
        <v>CK's Cardinals</v>
      </c>
      <c r="M10" s="75"/>
      <c r="N10" s="76">
        <v>0</v>
      </c>
      <c r="O10" s="9"/>
      <c r="P10" s="71" t="str">
        <f>AB12</f>
        <v>JS Raiders</v>
      </c>
      <c r="Q10" s="72">
        <f>(IF(F16&gt;F15,1,0))+(IF(F21&gt;F22,1,0))+(IF(F29&gt;F30,1,0))+(IF(F36&gt;F35,1,0))</f>
        <v>2</v>
      </c>
      <c r="R10" s="73">
        <f>(IF(F16&lt;F15,1,0))+(IF(F21&lt;F22,1,0))+(IF(F29&lt;F30,1,0))+(IF(F36&lt;F35,1,0))</f>
        <v>2</v>
      </c>
      <c r="S10" s="73">
        <f>(IF(F16=F15,1,0))+(IF(F21=F22,1,0))+(IF(F29=F30,1,0))+(IF(F36=F35,1,0))</f>
        <v>0</v>
      </c>
      <c r="T10" s="73">
        <f>F15+F22+F30+F35</f>
        <v>22</v>
      </c>
      <c r="U10" s="74">
        <f>F16+F21+F29+F36</f>
        <v>31</v>
      </c>
      <c r="V10" s="28"/>
      <c r="W10" s="34"/>
      <c r="X10" s="33"/>
      <c r="Y10" s="33"/>
      <c r="Z10" s="33"/>
      <c r="AA10" s="602" t="s">
        <v>142</v>
      </c>
      <c r="AB10" s="603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JS Lightning</v>
      </c>
      <c r="Q11" s="72">
        <f>(IF(F10&gt;F9,1,0))+(IF(F15&gt;F16,1,0))+(IF(F32&gt;F33,1,0))+(IF(F27&gt;F26,1,0))</f>
        <v>1</v>
      </c>
      <c r="R11" s="73">
        <f>(IF(F10&lt;F9,1,0))+(IF(F15&lt;F16,1,0))+(IF(F32&lt;F33,1,0))+(IF(F27&lt;F26,1,0))</f>
        <v>3</v>
      </c>
      <c r="S11" s="73">
        <f>(IF(F10=F9,1,0))+(IF(F15=F16,1,0))+(IF(F32=F33,1,0))+(IF(F27=F26,1,0))</f>
        <v>0</v>
      </c>
      <c r="T11" s="73">
        <f>F9+F16+F26+F33</f>
        <v>30</v>
      </c>
      <c r="U11" s="74">
        <f>F10+F15+F27+F32</f>
        <v>22</v>
      </c>
      <c r="V11" s="28"/>
      <c r="W11" s="34"/>
      <c r="X11" s="33"/>
      <c r="Y11" s="33"/>
      <c r="Z11" s="33"/>
      <c r="AA11" s="81">
        <v>1</v>
      </c>
      <c r="AB11" s="255" t="s">
        <v>35</v>
      </c>
    </row>
    <row r="12" spans="1:37" ht="15" thickBot="1" x14ac:dyDescent="0.35">
      <c r="B12" s="45">
        <v>0.44791666666666669</v>
      </c>
      <c r="C12" s="4"/>
      <c r="D12" s="36" t="str">
        <f>P12</f>
        <v>Farrah Builders</v>
      </c>
      <c r="E12" s="69"/>
      <c r="F12" s="70">
        <v>12</v>
      </c>
      <c r="G12" s="9"/>
      <c r="H12" s="36" t="str">
        <f>P20</f>
        <v>Matawan Huskies</v>
      </c>
      <c r="I12" s="69"/>
      <c r="J12" s="70">
        <v>9</v>
      </c>
      <c r="K12" s="9"/>
      <c r="L12" s="36" t="str">
        <f>P28</f>
        <v>Old Bridge Yankees</v>
      </c>
      <c r="M12" s="69"/>
      <c r="N12" s="70">
        <v>4</v>
      </c>
      <c r="O12" s="9"/>
      <c r="P12" s="71" t="str">
        <f>AB14</f>
        <v>Farrah Builders</v>
      </c>
      <c r="Q12" s="74">
        <f>(IF(F12&gt;F13,1,0))+(IF(F19&gt;F18,1,0))+(IF(F26&gt;F27,1,0))+(IF(F30&gt;F29,1,0))</f>
        <v>4</v>
      </c>
      <c r="R12" s="73">
        <f>(IF(F12&lt;F13,1,0))+(IF(F19&lt;F18,1,0))+(IF(F26&lt;F27,1,0))+(IF(F30&lt;F29,1,0))</f>
        <v>0</v>
      </c>
      <c r="S12" s="73">
        <f>(IF(F12=F13,1,0))+(IF(F19=F18,1,0))+(IF(F26=F27,1,0))+(IF(F30=F29,1,0))</f>
        <v>0</v>
      </c>
      <c r="T12" s="73">
        <f>F13+F18+F27+F29</f>
        <v>13</v>
      </c>
      <c r="U12" s="74">
        <f>F12++F19+F26+F30</f>
        <v>42</v>
      </c>
      <c r="V12" s="68"/>
      <c r="W12" s="68"/>
      <c r="X12" s="68"/>
      <c r="Y12" s="68"/>
      <c r="Z12" s="68"/>
      <c r="AA12" s="83">
        <v>2</v>
      </c>
      <c r="AB12" s="252" t="s">
        <v>187</v>
      </c>
    </row>
    <row r="13" spans="1:37" ht="15" thickBot="1" x14ac:dyDescent="0.35">
      <c r="B13" s="22"/>
      <c r="C13" s="4"/>
      <c r="D13" s="39" t="str">
        <f>P9</f>
        <v>Langan Baseball 1</v>
      </c>
      <c r="E13" s="75"/>
      <c r="F13" s="76">
        <v>4</v>
      </c>
      <c r="G13" s="9"/>
      <c r="H13" s="39" t="str">
        <f>P17</f>
        <v>Nj Marlins</v>
      </c>
      <c r="I13" s="75"/>
      <c r="J13" s="76">
        <v>5</v>
      </c>
      <c r="K13" s="9"/>
      <c r="L13" s="39" t="str">
        <f>P25</f>
        <v>Langan Baseball 2</v>
      </c>
      <c r="M13" s="75"/>
      <c r="N13" s="76">
        <v>0</v>
      </c>
      <c r="O13" s="9"/>
      <c r="P13" s="71" t="str">
        <f>AB15</f>
        <v>Cadets BBC</v>
      </c>
      <c r="Q13" s="74">
        <f>(IF(F18&gt;F19,1,0))+(IF(F22&gt;F21,1,0))+(IF(F33&gt;F32,1,0))+(IF(F38&gt;F39,1,0))</f>
        <v>1</v>
      </c>
      <c r="R13" s="73">
        <f>(IF(F18&lt;F19,1,0))+(IF(F22&lt;F21,1,0))+(IF(F33&lt;F32,1,0))+(IF(F38&lt;F39,1,0))</f>
        <v>3</v>
      </c>
      <c r="S13" s="73">
        <f>(IF(F18=F19,1,0))+(IF(F22=F21,1,0))+(IF(F33=F32,1,0))+(IF(F38=F39,1,0))</f>
        <v>0</v>
      </c>
      <c r="T13" s="73">
        <f>F19+F21+F32+F39</f>
        <v>51</v>
      </c>
      <c r="U13" s="74">
        <f>F18+F22+F33+F38</f>
        <v>11</v>
      </c>
      <c r="V13" s="28"/>
      <c r="W13" s="34"/>
      <c r="X13" s="33"/>
      <c r="Y13" s="33"/>
      <c r="Z13" s="33"/>
      <c r="AA13" s="83">
        <v>3</v>
      </c>
      <c r="AB13" s="252" t="s">
        <v>232</v>
      </c>
      <c r="AE13" s="246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252" t="s">
        <v>233</v>
      </c>
      <c r="AJ14" s="85"/>
      <c r="AK14" s="86"/>
    </row>
    <row r="15" spans="1:37" ht="15" thickBot="1" x14ac:dyDescent="0.35">
      <c r="B15" s="45">
        <v>4.1666666666666664E-2</v>
      </c>
      <c r="C15" s="4"/>
      <c r="D15" s="36" t="str">
        <f>P11</f>
        <v>JS Lightning</v>
      </c>
      <c r="E15" s="69"/>
      <c r="F15" s="70">
        <v>12</v>
      </c>
      <c r="G15" s="9"/>
      <c r="H15" s="36" t="str">
        <f>P19</f>
        <v>Union Beach Strikers</v>
      </c>
      <c r="I15" s="69"/>
      <c r="J15" s="70">
        <v>0</v>
      </c>
      <c r="K15" s="9"/>
      <c r="L15" s="36" t="str">
        <f>P27</f>
        <v>CK's Cardinals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248">
        <v>5</v>
      </c>
      <c r="AB15" s="38" t="s">
        <v>237</v>
      </c>
      <c r="AJ15" s="85"/>
      <c r="AK15" s="86"/>
    </row>
    <row r="16" spans="1:37" ht="15" thickBot="1" x14ac:dyDescent="0.35">
      <c r="B16" s="22"/>
      <c r="C16" s="4"/>
      <c r="D16" s="39" t="str">
        <f>P10</f>
        <v>JS Raiders</v>
      </c>
      <c r="E16" s="75"/>
      <c r="F16" s="76">
        <v>8</v>
      </c>
      <c r="G16" s="9"/>
      <c r="H16" s="39" t="str">
        <f>P18</f>
        <v>Nj Orioles 15s</v>
      </c>
      <c r="I16" s="75"/>
      <c r="J16" s="76">
        <v>10</v>
      </c>
      <c r="K16" s="9"/>
      <c r="L16" s="39" t="str">
        <f>P26</f>
        <v>NJ Orioles 16</v>
      </c>
      <c r="M16" s="75"/>
      <c r="N16" s="76">
        <v>11</v>
      </c>
      <c r="O16" s="9"/>
      <c r="P16" s="91" t="s">
        <v>159</v>
      </c>
      <c r="Q16" s="14" t="s">
        <v>137</v>
      </c>
      <c r="R16" s="92" t="s">
        <v>138</v>
      </c>
      <c r="S16" s="14" t="s">
        <v>139</v>
      </c>
      <c r="T16" s="14" t="s">
        <v>140</v>
      </c>
      <c r="U16" s="93" t="s">
        <v>141</v>
      </c>
      <c r="V16" s="28"/>
      <c r="W16" s="34"/>
      <c r="X16" s="33"/>
      <c r="Y16" s="33"/>
      <c r="Z16" s="33"/>
      <c r="AA16" s="249">
        <v>6</v>
      </c>
      <c r="AB16" s="255" t="s">
        <v>241</v>
      </c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Nj Marlins</v>
      </c>
      <c r="Q17" s="74">
        <f>(IF(J9&gt;J10,1,0))+(IF(J13&gt;J12,1,0))+(IF(J35&gt;J36,1,0))+(IF(J39&gt;J38,1,0))</f>
        <v>2</v>
      </c>
      <c r="R17" s="74">
        <f>(IF(J9&lt;J10,1,0))+(IF(J13&lt;J12,1,0))+(IF(J35&lt;J36,1,0))+(IF(J39&lt;J38,1,0))</f>
        <v>2</v>
      </c>
      <c r="S17" s="73">
        <f>(IF(J9=J10,1,0))+(IF(J13=J12,1,0))+(IF(J35=J36,1,0))+(IF(J39=J38,1,0))</f>
        <v>0</v>
      </c>
      <c r="T17" s="73">
        <f>J10+J12+J36+J38</f>
        <v>24</v>
      </c>
      <c r="U17" s="74">
        <f>J9+J13+J35+J39</f>
        <v>34</v>
      </c>
      <c r="V17" s="28"/>
      <c r="W17" s="34"/>
      <c r="X17" s="33"/>
      <c r="Y17" s="33"/>
      <c r="Z17" s="33"/>
      <c r="AA17" s="94">
        <v>7</v>
      </c>
      <c r="AB17" s="252" t="s">
        <v>240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Cadets BBC</v>
      </c>
      <c r="E18" s="69"/>
      <c r="F18" s="70">
        <v>1</v>
      </c>
      <c r="G18" s="9"/>
      <c r="H18" s="36" t="str">
        <f>P21</f>
        <v>Two River Tides</v>
      </c>
      <c r="I18" s="69"/>
      <c r="J18" s="70">
        <v>4</v>
      </c>
      <c r="K18" s="9"/>
      <c r="L18" s="36" t="str">
        <f>P29</f>
        <v>Jersey Shore Eagles</v>
      </c>
      <c r="M18" s="69"/>
      <c r="N18" s="70">
        <v>0</v>
      </c>
      <c r="O18" s="9"/>
      <c r="P18" s="96" t="str">
        <f>AB17</f>
        <v>Nj Orioles 15s</v>
      </c>
      <c r="Q18" s="74">
        <f>(IF(J16&gt;J15,1,0))+(IF(J21&gt;J22,1,0))+(IF(J29&gt;J30,1,0))+(IF(J36&gt;J35,1,0))</f>
        <v>3</v>
      </c>
      <c r="R18" s="74">
        <f>(IF(J16&lt;J15,1,0))+(IF(J21&lt;J22,1,0))+(IF(J29&lt;J30,1,0))+(IF(J36&lt;J35,1,0))</f>
        <v>1</v>
      </c>
      <c r="S18" s="73">
        <f>(IF(J16=J15,1,0))+(IF(J21=J22,1,0))+(IF(J29=J30,1,0))+(IF(J36=J35,1,0))</f>
        <v>0</v>
      </c>
      <c r="T18" s="73">
        <f>J15+J22+J30+J35</f>
        <v>10</v>
      </c>
      <c r="U18" s="74">
        <f>J16+J21+J29+J36</f>
        <v>28</v>
      </c>
      <c r="V18" s="68"/>
      <c r="W18" s="68"/>
      <c r="X18" s="68"/>
      <c r="Y18" s="68"/>
      <c r="Z18" s="68"/>
      <c r="AA18" s="94">
        <v>8</v>
      </c>
      <c r="AB18" s="252" t="s">
        <v>234</v>
      </c>
      <c r="AJ18" s="85"/>
      <c r="AK18" s="86"/>
    </row>
    <row r="19" spans="2:37" ht="15" thickBot="1" x14ac:dyDescent="0.35">
      <c r="B19" s="31"/>
      <c r="C19" s="4"/>
      <c r="D19" s="39" t="str">
        <f>P12</f>
        <v>Farrah Builders</v>
      </c>
      <c r="E19" s="75"/>
      <c r="F19" s="76">
        <v>16</v>
      </c>
      <c r="G19" s="9"/>
      <c r="H19" s="39" t="str">
        <f>P20</f>
        <v>Matawan Huskies</v>
      </c>
      <c r="I19" s="75"/>
      <c r="J19" s="76">
        <v>5</v>
      </c>
      <c r="K19" s="9"/>
      <c r="L19" s="39" t="str">
        <f>P28</f>
        <v>Old Bridge Yankees</v>
      </c>
      <c r="M19" s="75"/>
      <c r="N19" s="76">
        <v>5</v>
      </c>
      <c r="O19" s="9"/>
      <c r="P19" s="96" t="str">
        <f>AB18</f>
        <v>Union Beach Strikers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46</v>
      </c>
      <c r="U19" s="74">
        <f>J10+J15+J27+J32</f>
        <v>6</v>
      </c>
      <c r="V19" s="28"/>
      <c r="W19" s="34"/>
      <c r="X19" s="33"/>
      <c r="Y19" s="33"/>
      <c r="Z19" s="33"/>
      <c r="AA19" s="94">
        <v>9</v>
      </c>
      <c r="AB19" s="252" t="s">
        <v>37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Matawan Huskies</v>
      </c>
      <c r="Q20" s="74">
        <f>(IF(J12&gt;J13,1,0))+(IF(J19&gt;J18,1,0))+(IF(J26&gt;J27,1,0))+(IF(J30&gt;J29,1,0))</f>
        <v>4</v>
      </c>
      <c r="R20" s="74">
        <f>(IF(J12&lt;J13,1,0))+(IF(J19&lt;J18,1,0))+(IF(J26&lt;J27,1,0))+(IF(J30&lt;J29,1,0))</f>
        <v>0</v>
      </c>
      <c r="S20" s="73">
        <f>(IF(J12=J13,1,0))+(IF(J19=J18,1,0))+(IF(J26=J27,1,0))+(IF(J30=J29,1,0))</f>
        <v>0</v>
      </c>
      <c r="T20" s="73">
        <f>J13+J18+J27+J29</f>
        <v>11</v>
      </c>
      <c r="U20" s="74">
        <f>J12++J19+J26+J30</f>
        <v>25</v>
      </c>
      <c r="V20" s="28"/>
      <c r="W20" s="34"/>
      <c r="X20" s="33"/>
      <c r="Y20" s="33"/>
      <c r="Z20" s="33"/>
      <c r="AA20" s="250">
        <v>10</v>
      </c>
      <c r="AB20" s="38" t="s">
        <v>242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JS Raiders</v>
      </c>
      <c r="E21" s="98"/>
      <c r="F21" s="70">
        <v>16</v>
      </c>
      <c r="G21" s="9"/>
      <c r="H21" s="20" t="str">
        <f>P18</f>
        <v>Nj Orioles 15s</v>
      </c>
      <c r="I21" s="69"/>
      <c r="J21" s="70">
        <v>9</v>
      </c>
      <c r="K21" s="9"/>
      <c r="L21" s="36" t="str">
        <f>P26</f>
        <v>NJ Orioles 16</v>
      </c>
      <c r="M21" s="69"/>
      <c r="N21" s="70">
        <v>7</v>
      </c>
      <c r="O21" s="9"/>
      <c r="P21" s="96" t="str">
        <f>AB20</f>
        <v>Two River Tides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J19+J21+J32+J38</f>
        <v>22</v>
      </c>
      <c r="U21" s="74">
        <f>J18+J22+J33+J38</f>
        <v>23</v>
      </c>
      <c r="V21" s="68"/>
      <c r="W21" s="68"/>
      <c r="X21" s="68"/>
      <c r="Y21" s="68"/>
      <c r="Z21" s="68"/>
      <c r="AA21" s="251">
        <v>11</v>
      </c>
      <c r="AB21" s="255" t="s">
        <v>36</v>
      </c>
      <c r="AJ21" s="85"/>
      <c r="AK21" s="86"/>
    </row>
    <row r="22" spans="2:37" ht="15" thickBot="1" x14ac:dyDescent="0.35">
      <c r="B22" s="31"/>
      <c r="C22" s="16"/>
      <c r="D22" s="23" t="str">
        <f>P13</f>
        <v>Cadets BBC</v>
      </c>
      <c r="E22" s="101"/>
      <c r="F22" s="76">
        <v>1</v>
      </c>
      <c r="G22" s="12"/>
      <c r="H22" s="23" t="str">
        <f>P21</f>
        <v>Two River Tides</v>
      </c>
      <c r="I22" s="75"/>
      <c r="J22" s="76">
        <v>1</v>
      </c>
      <c r="K22" s="12"/>
      <c r="L22" s="39" t="str">
        <f>P29</f>
        <v>Jersey Shore Eagles</v>
      </c>
      <c r="M22" s="75"/>
      <c r="N22" s="76">
        <v>7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252" t="s">
        <v>231</v>
      </c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252" t="s">
        <v>189</v>
      </c>
      <c r="AJ23" s="85"/>
      <c r="AK23" s="86"/>
    </row>
    <row r="24" spans="2:37" ht="15" thickBot="1" x14ac:dyDescent="0.35">
      <c r="B24" s="169" t="s">
        <v>147</v>
      </c>
      <c r="C24" s="5"/>
      <c r="D24" s="63" t="str">
        <f>D6</f>
        <v xml:space="preserve">Red Bank Regional 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Hockhockson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140</v>
      </c>
      <c r="U24" s="93" t="s">
        <v>141</v>
      </c>
      <c r="AA24" s="99">
        <v>14</v>
      </c>
      <c r="AB24" s="252" t="s">
        <v>236</v>
      </c>
      <c r="AE24" s="246"/>
      <c r="AJ24" s="85"/>
      <c r="AK24" s="86"/>
    </row>
    <row r="25" spans="2:37" ht="15" thickBot="1" x14ac:dyDescent="0.35">
      <c r="B25" s="171">
        <v>40692</v>
      </c>
      <c r="C25" s="16"/>
      <c r="D25" s="65" t="str">
        <f>D7</f>
        <v>Varsity Field</v>
      </c>
      <c r="E25" s="9"/>
      <c r="F25" s="104" t="s">
        <v>135</v>
      </c>
      <c r="G25" s="9"/>
      <c r="H25" s="11" t="str">
        <f>H7</f>
        <v>#1 Field</v>
      </c>
      <c r="I25" s="9"/>
      <c r="J25" s="104" t="s">
        <v>135</v>
      </c>
      <c r="K25" s="9"/>
      <c r="L25" s="50" t="str">
        <f>L7</f>
        <v>Field</v>
      </c>
      <c r="M25" s="9"/>
      <c r="N25" s="104" t="s">
        <v>135</v>
      </c>
      <c r="O25" s="9"/>
      <c r="P25" s="153" t="str">
        <f>AB21</f>
        <v>Langan Baseball 2</v>
      </c>
      <c r="Q25" s="72">
        <f>(IF(N9&gt;N10,1,0))+(IF(N13&gt;N12,1,0))+(IF(N35&gt;N36,1,0))+(IF(N39&gt;N38,1,0))</f>
        <v>2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1</v>
      </c>
      <c r="T25" s="73">
        <f>N10+N12+N36+N38</f>
        <v>14</v>
      </c>
      <c r="U25" s="154">
        <f>N9+N13+N35+N39</f>
        <v>17</v>
      </c>
      <c r="AA25" s="105">
        <v>15</v>
      </c>
      <c r="AB25" s="38" t="s">
        <v>235</v>
      </c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Farrah Builders</v>
      </c>
      <c r="E26" s="69"/>
      <c r="F26" s="70">
        <v>5</v>
      </c>
      <c r="G26" s="9"/>
      <c r="H26" s="36" t="str">
        <f>P20</f>
        <v>Matawan Huskies</v>
      </c>
      <c r="I26" s="69"/>
      <c r="J26" s="70">
        <v>9</v>
      </c>
      <c r="K26" s="9"/>
      <c r="L26" s="36" t="str">
        <f>P28</f>
        <v>Old Bridge Yankees</v>
      </c>
      <c r="M26" s="69"/>
      <c r="N26" s="70">
        <v>19</v>
      </c>
      <c r="O26" s="9"/>
      <c r="P26" s="153" t="str">
        <f>AB22</f>
        <v>NJ Orioles 16</v>
      </c>
      <c r="Q26" s="72">
        <f>(IF(N16&gt;N15,1,0))+(IF(N21&gt;N22,1,0))+(IF(N29&gt;N30,1,0))+(IF(N36&gt;N35,1,0))</f>
        <v>1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2</v>
      </c>
      <c r="T26" s="73">
        <f>N15+N22+N30+N35</f>
        <v>24</v>
      </c>
      <c r="U26" s="74">
        <f>N16+N21+N29+N36</f>
        <v>24</v>
      </c>
      <c r="AA26" s="107" t="s">
        <v>161</v>
      </c>
      <c r="AB26" s="108" t="s">
        <v>145</v>
      </c>
      <c r="AJ26" s="85"/>
      <c r="AK26" s="86"/>
    </row>
    <row r="27" spans="2:37" ht="15" thickBot="1" x14ac:dyDescent="0.35">
      <c r="B27" s="22"/>
      <c r="C27" s="4"/>
      <c r="D27" s="39" t="str">
        <f>P11</f>
        <v>JS Lightning</v>
      </c>
      <c r="E27" s="75"/>
      <c r="F27" s="76">
        <v>2</v>
      </c>
      <c r="G27" s="9"/>
      <c r="H27" s="39" t="str">
        <f>P19</f>
        <v>Union Beach Strikers</v>
      </c>
      <c r="I27" s="75"/>
      <c r="J27" s="76">
        <v>1</v>
      </c>
      <c r="K27" s="9"/>
      <c r="L27" s="39" t="str">
        <f>P27</f>
        <v>CK's Cardinals</v>
      </c>
      <c r="M27" s="75"/>
      <c r="N27" s="76">
        <v>1</v>
      </c>
      <c r="O27" s="9"/>
      <c r="P27" s="153" t="str">
        <f>AB23</f>
        <v>CK's Cardinals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1</v>
      </c>
      <c r="T27" s="73">
        <f>N9+N16+N26+N33</f>
        <v>36</v>
      </c>
      <c r="U27" s="74">
        <f>N10+N15+N27+N32</f>
        <v>4</v>
      </c>
      <c r="AA27" s="109" t="s">
        <v>146</v>
      </c>
      <c r="AB27" s="110" t="s">
        <v>55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Old Bridge Yankees</v>
      </c>
      <c r="Q28" s="74">
        <f>(IF(N12&gt;N13,1,0))+(IF(N19&gt;N18,1,0))+(IF(N26&gt;N27,1,0))+(IF(N30&gt;N29,1,0))</f>
        <v>4</v>
      </c>
      <c r="R28" s="73">
        <f>(IF(N12&lt;N13,1,0))+(IF(N19&lt;N18,1,0))+(IF(N26&lt;N27,1,0))+(IF(N30&lt;N29,1,0))</f>
        <v>0</v>
      </c>
      <c r="S28" s="73">
        <f>(IF(N12=N13,1,0))+(IF(N19=N18,1,0))+(IF(N26=N27,1,0))+(IF(N30=N29,1,0))</f>
        <v>0</v>
      </c>
      <c r="T28" s="73">
        <f>N13+N18+N27+N29</f>
        <v>1</v>
      </c>
      <c r="U28" s="74">
        <f>N12++N19+N26+N30</f>
        <v>38</v>
      </c>
      <c r="AA28" s="111"/>
      <c r="AB28" s="112" t="s">
        <v>127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JS Raiders</v>
      </c>
      <c r="E29" s="69"/>
      <c r="F29" s="70">
        <v>6</v>
      </c>
      <c r="G29" s="9"/>
      <c r="H29" s="36" t="str">
        <f>P18</f>
        <v>Nj Orioles 15s</v>
      </c>
      <c r="I29" s="69"/>
      <c r="J29" s="70">
        <v>1</v>
      </c>
      <c r="K29" s="9"/>
      <c r="L29" s="36" t="str">
        <f>P26</f>
        <v>NJ Orioles 16</v>
      </c>
      <c r="M29" s="102"/>
      <c r="N29" s="70">
        <v>0</v>
      </c>
      <c r="O29" s="9"/>
      <c r="P29" s="153" t="str">
        <f>AB25</f>
        <v>Jersey Shore Eagles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2</v>
      </c>
      <c r="S29" s="73">
        <f>(IF(N18=N19,1,0))+(IF(N22=N21,1,0))+(IF(N33=N32,1,0))+(IF(N38=N39,1,0))</f>
        <v>2</v>
      </c>
      <c r="T29" s="73">
        <f>N19+N21+N32+N38</f>
        <v>18</v>
      </c>
      <c r="U29" s="74">
        <f>N18+N22+N33+N38</f>
        <v>13</v>
      </c>
      <c r="AA29" s="109" t="s">
        <v>164</v>
      </c>
      <c r="AB29" s="110" t="s">
        <v>186</v>
      </c>
      <c r="AJ29" s="85"/>
      <c r="AK29" s="86"/>
    </row>
    <row r="30" spans="2:37" ht="15" thickBot="1" x14ac:dyDescent="0.35">
      <c r="B30" s="31"/>
      <c r="C30" s="4"/>
      <c r="D30" s="39" t="str">
        <f>P12</f>
        <v>Farrah Builders</v>
      </c>
      <c r="E30" s="75"/>
      <c r="F30" s="76">
        <v>9</v>
      </c>
      <c r="G30" s="9"/>
      <c r="H30" s="39" t="str">
        <f>P20</f>
        <v>Matawan Huskies</v>
      </c>
      <c r="I30" s="75"/>
      <c r="J30" s="76">
        <v>2</v>
      </c>
      <c r="K30" s="9"/>
      <c r="L30" s="49" t="str">
        <f>P28</f>
        <v>Old Bridge Yankees</v>
      </c>
      <c r="M30" s="156"/>
      <c r="N30" s="76">
        <v>10</v>
      </c>
      <c r="O30" s="9"/>
      <c r="P30" s="68"/>
      <c r="Q30" s="68"/>
      <c r="R30" s="68"/>
      <c r="S30" s="68"/>
      <c r="T30" s="68"/>
      <c r="U30" s="28"/>
      <c r="AA30" s="111"/>
      <c r="AB30" s="112" t="s">
        <v>128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07" t="s">
        <v>136</v>
      </c>
      <c r="R31" s="608"/>
      <c r="S31" s="608"/>
      <c r="T31" s="608"/>
      <c r="U31" s="609"/>
      <c r="AA31" s="109" t="s">
        <v>165</v>
      </c>
      <c r="AB31" s="110" t="s">
        <v>130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JS Lightning</v>
      </c>
      <c r="E32" s="117"/>
      <c r="F32" s="51">
        <v>7</v>
      </c>
      <c r="G32" s="9"/>
      <c r="H32" s="36" t="str">
        <f>P19</f>
        <v>Union Beach Strikers</v>
      </c>
      <c r="I32" s="69"/>
      <c r="J32" s="70">
        <v>3</v>
      </c>
      <c r="K32" s="9"/>
      <c r="L32" s="36" t="str">
        <f>P27</f>
        <v>CK's Cardinals</v>
      </c>
      <c r="M32" s="57"/>
      <c r="N32" s="70">
        <v>2</v>
      </c>
      <c r="O32" s="9"/>
      <c r="P32" s="40">
        <v>1</v>
      </c>
      <c r="Q32" s="632" t="s">
        <v>209</v>
      </c>
      <c r="R32" s="596"/>
      <c r="S32" s="596"/>
      <c r="T32" s="596"/>
      <c r="U32" s="597"/>
      <c r="AA32" s="120"/>
      <c r="AB32" s="121" t="s">
        <v>129</v>
      </c>
      <c r="AJ32" s="85"/>
      <c r="AK32" s="86"/>
    </row>
    <row r="33" spans="2:37" ht="15.75" customHeight="1" thickBot="1" x14ac:dyDescent="0.35">
      <c r="B33" s="31"/>
      <c r="C33" s="4"/>
      <c r="D33" s="49" t="str">
        <f>P13</f>
        <v>Cadets BBC</v>
      </c>
      <c r="E33" s="9"/>
      <c r="F33" s="13">
        <v>9</v>
      </c>
      <c r="G33" s="9"/>
      <c r="H33" s="49" t="str">
        <f>P21</f>
        <v>Two River Tides</v>
      </c>
      <c r="I33" s="75"/>
      <c r="J33" s="76">
        <v>13</v>
      </c>
      <c r="K33" s="9"/>
      <c r="L33" s="39" t="str">
        <f>P29</f>
        <v>Jersey Shore Eagles</v>
      </c>
      <c r="M33" s="54"/>
      <c r="N33" s="76">
        <v>2</v>
      </c>
      <c r="O33" s="9"/>
      <c r="P33" s="41">
        <v>2</v>
      </c>
      <c r="Q33" s="633" t="s">
        <v>210</v>
      </c>
      <c r="R33" s="634"/>
      <c r="S33" s="634"/>
      <c r="T33" s="634"/>
      <c r="U33" s="635"/>
      <c r="AK33" s="86"/>
    </row>
    <row r="34" spans="2:37" ht="15.75" customHeight="1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33" t="s">
        <v>211</v>
      </c>
      <c r="R34" s="634"/>
      <c r="S34" s="634"/>
      <c r="T34" s="634"/>
      <c r="U34" s="635"/>
      <c r="AK34" s="86"/>
    </row>
    <row r="35" spans="2:37" x14ac:dyDescent="0.3">
      <c r="B35" s="30">
        <v>0.13541666666666666</v>
      </c>
      <c r="C35" s="4"/>
      <c r="D35" s="36" t="str">
        <f>P9</f>
        <v>Langan Baseball 1</v>
      </c>
      <c r="E35" s="69"/>
      <c r="F35" s="70">
        <v>0</v>
      </c>
      <c r="G35" s="9"/>
      <c r="H35" s="36" t="str">
        <f>P17</f>
        <v>Nj Marlins</v>
      </c>
      <c r="I35" s="69"/>
      <c r="J35" s="70">
        <v>7</v>
      </c>
      <c r="K35" s="4"/>
      <c r="L35" s="36" t="str">
        <f>P25</f>
        <v>Langan Baseball 2</v>
      </c>
      <c r="M35" s="57"/>
      <c r="N35" s="70">
        <v>6</v>
      </c>
      <c r="O35" s="9"/>
      <c r="P35" s="41">
        <v>4</v>
      </c>
      <c r="Q35" s="633" t="s">
        <v>212</v>
      </c>
      <c r="R35" s="634"/>
      <c r="S35" s="634"/>
      <c r="T35" s="634"/>
      <c r="U35" s="635"/>
      <c r="AK35" s="86"/>
    </row>
    <row r="36" spans="2:37" ht="15" thickBot="1" x14ac:dyDescent="0.35">
      <c r="B36" s="31"/>
      <c r="C36" s="4"/>
      <c r="D36" s="39" t="str">
        <f>P10</f>
        <v>JS Raiders</v>
      </c>
      <c r="E36" s="75"/>
      <c r="F36" s="76">
        <v>1</v>
      </c>
      <c r="G36" s="9"/>
      <c r="H36" s="39" t="str">
        <f>P18</f>
        <v>Nj Orioles 15s</v>
      </c>
      <c r="I36" s="75"/>
      <c r="J36" s="76">
        <v>8</v>
      </c>
      <c r="K36" s="4"/>
      <c r="L36" s="39" t="str">
        <f>P26</f>
        <v>NJ Orioles 16</v>
      </c>
      <c r="M36" s="54"/>
      <c r="N36" s="76">
        <v>6</v>
      </c>
      <c r="O36" s="9"/>
      <c r="P36" s="41">
        <v>5</v>
      </c>
      <c r="Q36" s="633" t="s">
        <v>213</v>
      </c>
      <c r="R36" s="634"/>
      <c r="S36" s="634"/>
      <c r="T36" s="634"/>
      <c r="U36" s="635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66" t="s">
        <v>187</v>
      </c>
      <c r="R37" s="599"/>
      <c r="S37" s="599"/>
      <c r="T37" s="599"/>
      <c r="U37" s="600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Cadets BBC</v>
      </c>
      <c r="E38" s="98"/>
      <c r="F38" s="70">
        <v>0</v>
      </c>
      <c r="G38" s="9"/>
      <c r="H38" s="36" t="str">
        <f>P21</f>
        <v>Two River Tides</v>
      </c>
      <c r="I38" s="69"/>
      <c r="J38" s="70">
        <v>5</v>
      </c>
      <c r="K38" s="4"/>
      <c r="L38" s="36" t="str">
        <f>P29</f>
        <v>Jersey Shore Eagles</v>
      </c>
      <c r="M38" s="57"/>
      <c r="N38" s="70">
        <v>4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Langan Baseball 1</v>
      </c>
      <c r="E39" s="101"/>
      <c r="F39" s="76">
        <v>12</v>
      </c>
      <c r="G39" s="12"/>
      <c r="H39" s="39" t="str">
        <f>P17</f>
        <v>Nj Marlins</v>
      </c>
      <c r="I39" s="75"/>
      <c r="J39" s="76">
        <v>8</v>
      </c>
      <c r="K39" s="16"/>
      <c r="L39" s="39" t="str">
        <f>P25</f>
        <v>Langan Baseball 2</v>
      </c>
      <c r="M39" s="54"/>
      <c r="N39" s="76">
        <v>7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166</v>
      </c>
      <c r="D41" s="130" t="str">
        <f>D24</f>
        <v xml:space="preserve">Red Bank Regional 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Fair Haven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</row>
    <row r="42" spans="2:37" ht="15" thickBot="1" x14ac:dyDescent="0.35">
      <c r="B42" s="256">
        <v>40693</v>
      </c>
      <c r="C42" s="16"/>
      <c r="D42" s="132" t="str">
        <f>D25</f>
        <v>Varsity Field</v>
      </c>
      <c r="E42" s="12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#1 Field</v>
      </c>
      <c r="M42" s="92"/>
      <c r="N42" s="662"/>
      <c r="O42" s="587"/>
      <c r="P42" s="588"/>
      <c r="Q42" s="159" t="s">
        <v>135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177</v>
      </c>
      <c r="E43" s="133"/>
      <c r="F43" s="595" t="str">
        <f>Q36</f>
        <v>Langan Baseball 2</v>
      </c>
      <c r="G43" s="596"/>
      <c r="H43" s="597"/>
      <c r="I43" s="160"/>
      <c r="J43" s="51">
        <v>4</v>
      </c>
      <c r="K43" s="9"/>
      <c r="L43" s="56" t="s">
        <v>178</v>
      </c>
      <c r="M43" s="161"/>
      <c r="N43" s="663" t="str">
        <f>Q37</f>
        <v>JS Raiders</v>
      </c>
      <c r="O43" s="664"/>
      <c r="P43" s="665"/>
      <c r="Q43" s="263">
        <v>0</v>
      </c>
      <c r="R43" s="47"/>
      <c r="S43" s="47"/>
      <c r="T43" s="47"/>
      <c r="U43" s="47"/>
    </row>
    <row r="44" spans="2:37" ht="15" thickBot="1" x14ac:dyDescent="0.35">
      <c r="B44" s="31"/>
      <c r="D44" s="52" t="s">
        <v>149</v>
      </c>
      <c r="E44" s="135"/>
      <c r="F44" s="598" t="str">
        <f>Q35</f>
        <v>NJ Orioles 15s</v>
      </c>
      <c r="G44" s="599"/>
      <c r="H44" s="600"/>
      <c r="I44" s="162"/>
      <c r="J44" s="52">
        <v>1</v>
      </c>
      <c r="K44" s="9"/>
      <c r="L44" s="58" t="s">
        <v>179</v>
      </c>
      <c r="M44" s="163"/>
      <c r="N44" s="644" t="str">
        <f>Q34</f>
        <v>Farrah Buiders</v>
      </c>
      <c r="O44" s="645"/>
      <c r="P44" s="646"/>
      <c r="Q44" s="264">
        <v>6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180</v>
      </c>
      <c r="E46" s="140"/>
      <c r="F46" s="595" t="str">
        <f>IF(J43&lt;&gt;"",(IF(J44&gt;J43,F44,F43)),"")</f>
        <v>Langan Baseball 2</v>
      </c>
      <c r="G46" s="596"/>
      <c r="H46" s="597"/>
      <c r="I46" s="164"/>
      <c r="J46" s="265">
        <v>1</v>
      </c>
      <c r="K46" s="9"/>
      <c r="L46" s="51" t="s">
        <v>181</v>
      </c>
      <c r="M46" s="4"/>
      <c r="N46" s="663" t="str">
        <f>IF(Q43&lt;&gt;"",(IF(Q44&gt;Q43,N44,N43)),"")</f>
        <v>Farrah Buiders</v>
      </c>
      <c r="O46" s="664"/>
      <c r="P46" s="665"/>
      <c r="Q46" s="263">
        <v>1</v>
      </c>
      <c r="R46" s="47"/>
      <c r="S46" s="47"/>
      <c r="T46" s="47"/>
      <c r="U46" s="47"/>
    </row>
    <row r="47" spans="2:37" ht="15" thickBot="1" x14ac:dyDescent="0.35">
      <c r="B47" s="31"/>
      <c r="D47" s="58" t="s">
        <v>182</v>
      </c>
      <c r="E47" s="142"/>
      <c r="F47" s="598" t="str">
        <f>Q32</f>
        <v>Old Bridge Yankees</v>
      </c>
      <c r="G47" s="599"/>
      <c r="H47" s="600"/>
      <c r="I47" s="165"/>
      <c r="J47" s="266">
        <v>0</v>
      </c>
      <c r="K47" s="9"/>
      <c r="L47" s="52" t="s">
        <v>183</v>
      </c>
      <c r="M47" s="4"/>
      <c r="N47" s="644" t="str">
        <f>Q33</f>
        <v>Matawan Huskies</v>
      </c>
      <c r="O47" s="645"/>
      <c r="P47" s="646"/>
      <c r="Q47" s="264">
        <v>0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169</v>
      </c>
      <c r="F49" s="596" t="str">
        <f>IF(Q46&lt;&gt;"",(IF(Q47&gt;Q46,N47,N46)),"")</f>
        <v>Farrah Buiders</v>
      </c>
      <c r="G49" s="596"/>
      <c r="H49" s="596"/>
      <c r="I49" s="167"/>
      <c r="J49" s="51">
        <v>5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170</v>
      </c>
      <c r="E50" s="59"/>
      <c r="F50" s="599" t="str">
        <f>IF(J46&lt;&gt;"",(IF(J47&gt;J46,F47,F46)),"")</f>
        <v>Langan Baseball 2</v>
      </c>
      <c r="G50" s="599"/>
      <c r="H50" s="599"/>
      <c r="I50" s="168"/>
      <c r="J50" s="52">
        <v>0</v>
      </c>
      <c r="K50" s="9"/>
      <c r="L50" s="4"/>
      <c r="M50" s="4"/>
      <c r="N50" s="47"/>
      <c r="O50" s="47"/>
      <c r="P50" s="592" t="str">
        <f>AB26</f>
        <v>15/16U</v>
      </c>
      <c r="Q50" s="593"/>
      <c r="R50" s="593"/>
      <c r="S50" s="593"/>
      <c r="T50" s="593"/>
      <c r="U50" s="594"/>
    </row>
    <row r="51" spans="2:21" ht="15.6" x14ac:dyDescent="0.3">
      <c r="L51" s="61"/>
      <c r="P51" s="592" t="s">
        <v>148</v>
      </c>
      <c r="Q51" s="593"/>
      <c r="R51" s="593"/>
      <c r="S51" s="593"/>
      <c r="T51" s="593"/>
      <c r="U51" s="594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589" t="str">
        <f>IF(J49&lt;&gt;"",(IF(J49&gt;J50,F49,F50)),"")</f>
        <v>Farrah Buiders</v>
      </c>
      <c r="Q53" s="590"/>
      <c r="R53" s="590"/>
      <c r="S53" s="590"/>
      <c r="T53" s="590"/>
      <c r="U53" s="591"/>
    </row>
    <row r="54" spans="2:21" x14ac:dyDescent="0.3">
      <c r="P54" s="589"/>
      <c r="Q54" s="590"/>
      <c r="R54" s="590"/>
      <c r="S54" s="590"/>
      <c r="T54" s="590"/>
      <c r="U54" s="591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P51:U51"/>
    <mergeCell ref="P53:U54"/>
    <mergeCell ref="AA9:AB9"/>
    <mergeCell ref="AA10:AB10"/>
    <mergeCell ref="Q31:U31"/>
    <mergeCell ref="Q32:U32"/>
    <mergeCell ref="Q33:U33"/>
    <mergeCell ref="Q37:U37"/>
    <mergeCell ref="N46:P46"/>
    <mergeCell ref="Q35:U35"/>
    <mergeCell ref="N44:P44"/>
    <mergeCell ref="P50:U50"/>
    <mergeCell ref="Q36:U36"/>
    <mergeCell ref="N47:P47"/>
    <mergeCell ref="N41:P42"/>
    <mergeCell ref="N43:P43"/>
    <mergeCell ref="F47:H47"/>
    <mergeCell ref="F49:H49"/>
    <mergeCell ref="F50:H50"/>
    <mergeCell ref="F41:H42"/>
    <mergeCell ref="F43:H43"/>
    <mergeCell ref="F44:H44"/>
    <mergeCell ref="F46:H46"/>
    <mergeCell ref="B1:N3"/>
    <mergeCell ref="P1:U3"/>
    <mergeCell ref="B5:N5"/>
    <mergeCell ref="P5:U5"/>
    <mergeCell ref="Q34:U34"/>
  </mergeCells>
  <phoneticPr fontId="1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topLeftCell="A4" workbookViewId="0">
      <selection activeCell="J19" sqref="D19:J30"/>
    </sheetView>
  </sheetViews>
  <sheetFormatPr defaultColWidth="8.88671875" defaultRowHeight="14.4" x14ac:dyDescent="0.3"/>
  <cols>
    <col min="1" max="1" width="0.44140625" customWidth="1"/>
    <col min="3" max="3" width="1.44140625" customWidth="1"/>
    <col min="4" max="4" width="27.109375" customWidth="1"/>
    <col min="5" max="5" width="0.109375" customWidth="1"/>
    <col min="6" max="6" width="8.6640625" customWidth="1"/>
    <col min="7" max="7" width="2.33203125" customWidth="1"/>
    <col min="8" max="8" width="27" customWidth="1"/>
    <col min="9" max="9" width="9" customWidth="1"/>
    <col min="10" max="10" width="7.109375" style="4" customWidth="1"/>
    <col min="11" max="11" width="27.88671875" customWidth="1"/>
    <col min="12" max="12" width="9.109375" customWidth="1"/>
    <col min="13" max="14" width="8.6640625" customWidth="1"/>
    <col min="15" max="15" width="12" customWidth="1"/>
    <col min="16" max="16" width="0.33203125" customWidth="1"/>
    <col min="17" max="17" width="8.6640625" customWidth="1"/>
    <col min="18" max="19" width="9.109375" customWidth="1"/>
    <col min="20" max="20" width="26.44140625" customWidth="1"/>
    <col min="21" max="21" width="9.109375" customWidth="1"/>
    <col min="22" max="22" width="26.44140625" bestFit="1" customWidth="1"/>
    <col min="23" max="24" width="9.109375" customWidth="1"/>
    <col min="25" max="25" width="26.44140625" customWidth="1"/>
    <col min="26" max="43" width="9.109375" customWidth="1"/>
  </cols>
  <sheetData>
    <row r="1" spans="1:44" x14ac:dyDescent="0.3">
      <c r="A1" s="1"/>
      <c r="B1" s="611" t="s">
        <v>98</v>
      </c>
      <c r="C1" s="612"/>
      <c r="D1" s="612"/>
      <c r="E1" s="612"/>
      <c r="F1" s="612"/>
      <c r="G1" s="612"/>
      <c r="H1" s="612"/>
      <c r="I1" s="613"/>
      <c r="K1" s="620" t="str">
        <f>V18</f>
        <v>11U</v>
      </c>
      <c r="L1" s="621"/>
      <c r="M1" s="621"/>
      <c r="N1" s="621"/>
      <c r="O1" s="621"/>
      <c r="P1" s="621"/>
      <c r="Q1" s="622"/>
    </row>
    <row r="2" spans="1:44" x14ac:dyDescent="0.3">
      <c r="B2" s="614"/>
      <c r="C2" s="615"/>
      <c r="D2" s="615"/>
      <c r="E2" s="615"/>
      <c r="F2" s="615"/>
      <c r="G2" s="615"/>
      <c r="H2" s="615"/>
      <c r="I2" s="616"/>
      <c r="K2" s="623"/>
      <c r="L2" s="624"/>
      <c r="M2" s="624"/>
      <c r="N2" s="624"/>
      <c r="O2" s="624"/>
      <c r="P2" s="624"/>
      <c r="Q2" s="625"/>
    </row>
    <row r="3" spans="1:44" ht="15" thickBot="1" x14ac:dyDescent="0.35">
      <c r="B3" s="617"/>
      <c r="C3" s="618"/>
      <c r="D3" s="618"/>
      <c r="E3" s="618"/>
      <c r="F3" s="618"/>
      <c r="G3" s="618"/>
      <c r="H3" s="618"/>
      <c r="I3" s="619"/>
      <c r="K3" s="626"/>
      <c r="L3" s="627"/>
      <c r="M3" s="627"/>
      <c r="N3" s="627"/>
      <c r="O3" s="627"/>
      <c r="P3" s="627"/>
      <c r="Q3" s="628"/>
    </row>
    <row r="4" spans="1:44" ht="18" thickBot="1" x14ac:dyDescent="0.35">
      <c r="C4" s="2"/>
      <c r="D4" s="2"/>
      <c r="E4" s="2"/>
      <c r="K4" s="3"/>
      <c r="L4" s="3"/>
      <c r="M4" s="3"/>
      <c r="N4" s="3"/>
      <c r="O4" s="3"/>
      <c r="P4" s="3"/>
      <c r="Q4" s="3"/>
    </row>
    <row r="5" spans="1:44" ht="15" thickBot="1" x14ac:dyDescent="0.35">
      <c r="B5" s="629" t="s">
        <v>132</v>
      </c>
      <c r="C5" s="630"/>
      <c r="D5" s="630"/>
      <c r="E5" s="630"/>
      <c r="F5" s="630"/>
      <c r="G5" s="630"/>
      <c r="H5" s="630"/>
      <c r="I5" s="631"/>
      <c r="K5" s="709" t="s">
        <v>133</v>
      </c>
      <c r="L5" s="630"/>
      <c r="M5" s="630"/>
      <c r="N5" s="630"/>
      <c r="O5" s="630"/>
      <c r="P5" s="630"/>
      <c r="Q5" s="631"/>
      <c r="R5" s="86"/>
      <c r="S5" s="86"/>
    </row>
    <row r="6" spans="1:44" ht="15" thickBot="1" x14ac:dyDescent="0.35">
      <c r="B6" s="183" t="s">
        <v>134</v>
      </c>
      <c r="C6" s="5"/>
      <c r="D6" s="43" t="str">
        <f>V21</f>
        <v>Shrewsbury</v>
      </c>
      <c r="E6" s="7"/>
      <c r="F6" s="8"/>
      <c r="G6" s="184"/>
      <c r="H6" s="43" t="str">
        <f>V19</f>
        <v>Little Silver</v>
      </c>
      <c r="I6" s="157"/>
      <c r="J6" s="9"/>
      <c r="K6" s="10"/>
      <c r="L6" s="89"/>
      <c r="M6" s="10"/>
      <c r="N6" s="185"/>
      <c r="O6" s="10" t="s">
        <v>140</v>
      </c>
      <c r="P6" s="10" t="s">
        <v>141</v>
      </c>
      <c r="Q6" s="10" t="s">
        <v>141</v>
      </c>
      <c r="R6" s="186"/>
      <c r="S6" s="186"/>
    </row>
    <row r="7" spans="1:44" ht="15" thickBot="1" x14ac:dyDescent="0.35">
      <c r="B7" s="187">
        <v>40362</v>
      </c>
      <c r="C7" s="4"/>
      <c r="D7" s="50" t="str">
        <f>V22</f>
        <v>Manson Field</v>
      </c>
      <c r="E7" s="12"/>
      <c r="F7" s="13" t="s">
        <v>135</v>
      </c>
      <c r="G7" s="186"/>
      <c r="H7" s="50" t="str">
        <f>V20</f>
        <v>Boro Field</v>
      </c>
      <c r="I7" s="158" t="s">
        <v>135</v>
      </c>
      <c r="J7" s="9"/>
      <c r="K7" s="66" t="s">
        <v>155</v>
      </c>
      <c r="L7" s="92" t="s">
        <v>137</v>
      </c>
      <c r="M7" s="14" t="s">
        <v>138</v>
      </c>
      <c r="N7" s="188" t="s">
        <v>139</v>
      </c>
      <c r="O7" s="14"/>
      <c r="P7" s="14"/>
      <c r="Q7" s="14"/>
      <c r="R7" s="186"/>
      <c r="S7" s="186"/>
      <c r="U7" s="602" t="s">
        <v>142</v>
      </c>
      <c r="V7" s="603"/>
    </row>
    <row r="8" spans="1:44" ht="15" thickBot="1" x14ac:dyDescent="0.35">
      <c r="B8" s="15"/>
      <c r="C8" s="16"/>
      <c r="D8" s="4"/>
      <c r="E8" s="4"/>
      <c r="F8" s="4"/>
      <c r="G8" s="4"/>
      <c r="H8" s="17"/>
      <c r="I8" s="17"/>
      <c r="K8" s="18"/>
      <c r="L8" s="18"/>
      <c r="M8" s="18"/>
      <c r="N8" s="18"/>
      <c r="O8" s="86"/>
      <c r="P8" s="86"/>
      <c r="Q8" s="86"/>
      <c r="R8" s="86"/>
      <c r="S8" s="86"/>
      <c r="U8" s="189"/>
      <c r="V8" s="190"/>
    </row>
    <row r="9" spans="1:44" ht="15" thickBot="1" x14ac:dyDescent="0.35">
      <c r="B9" s="19">
        <v>0.35416666666666669</v>
      </c>
      <c r="C9" s="5"/>
      <c r="D9" s="36" t="str">
        <f>K15</f>
        <v>Jersey Shore Hurricanes</v>
      </c>
      <c r="E9" s="126"/>
      <c r="F9" s="51">
        <v>13</v>
      </c>
      <c r="G9" s="186"/>
      <c r="H9" s="191" t="str">
        <f>K11</f>
        <v>Marloboro Mustangs</v>
      </c>
      <c r="I9" s="192">
        <v>9</v>
      </c>
      <c r="J9" s="9"/>
      <c r="K9" s="193" t="str">
        <f t="shared" ref="K9:K17" si="0">V9</f>
        <v>Montville Mustangs</v>
      </c>
      <c r="L9" s="72">
        <f>(IF(I15&gt;I16,1,0))+(IF(F19&gt;F18,1,0))+(IF(F26&gt;F27,1,0))+(IF(F33&gt;F32,1,0))</f>
        <v>1</v>
      </c>
      <c r="M9" s="73">
        <f>(IF(I15&lt;I16,1,0))+(IF(F19&lt;F18,1,0))+(IF(F26&lt;F27,1,0))+(IF(F33&lt;F32,1,0))</f>
        <v>3</v>
      </c>
      <c r="N9" s="73">
        <f>(IF(I16=I15,1,0))+(IF(F18=F19,1,0))+(IF(I27=I26,1,0))+(IF(F32=F33,1,0))</f>
        <v>0</v>
      </c>
      <c r="O9" s="73">
        <f>I16+F18+F27+F32</f>
        <v>36</v>
      </c>
      <c r="P9" s="73"/>
      <c r="Q9" s="74">
        <f>I15+F19+F26+F33</f>
        <v>27</v>
      </c>
      <c r="R9" s="186"/>
      <c r="S9" s="186"/>
      <c r="U9" s="29">
        <v>1</v>
      </c>
      <c r="V9" s="194" t="s">
        <v>99</v>
      </c>
      <c r="AR9" t="s">
        <v>100</v>
      </c>
    </row>
    <row r="10" spans="1:44" ht="15" thickBot="1" x14ac:dyDescent="0.35">
      <c r="B10" s="22"/>
      <c r="C10" s="16"/>
      <c r="D10" s="39" t="str">
        <f>K16</f>
        <v xml:space="preserve">Frozen Ropes </v>
      </c>
      <c r="E10" s="127"/>
      <c r="F10" s="52">
        <v>13</v>
      </c>
      <c r="G10" s="186"/>
      <c r="H10" s="195" t="str">
        <f>K10</f>
        <v>Middletown Allstars</v>
      </c>
      <c r="I10" s="196">
        <v>13</v>
      </c>
      <c r="J10" s="9"/>
      <c r="K10" s="193" t="str">
        <f t="shared" si="0"/>
        <v>Middletown Allstars</v>
      </c>
      <c r="L10" s="72">
        <f>(IF(I12&gt;I13,1,0))+(IF(I10&gt;I9,1,0))+(IF(F30&gt;F29,1,0))+(IF(I35&gt;I36,1,0))</f>
        <v>3</v>
      </c>
      <c r="M10" s="73">
        <f>(IF(I12&lt;I13,1,0))+(IF(I10&lt;I9,1,0))+(IF(F30&lt;F29,1,0))+(IF(I35&lt;I36,1,0))</f>
        <v>0</v>
      </c>
      <c r="N10" s="73">
        <f>(IF(I12=I13,1,0))+(IF(I10=I9,1,0))+(IF(F30=F29,1,0))+(IF(I35=I36,1,0))</f>
        <v>1</v>
      </c>
      <c r="O10" s="73">
        <f>I9+I13+F29+I36</f>
        <v>31</v>
      </c>
      <c r="P10" s="73"/>
      <c r="Q10" s="74">
        <f>I10+I12+I35+F30</f>
        <v>51</v>
      </c>
      <c r="U10" s="29">
        <v>2</v>
      </c>
      <c r="V10" s="194" t="s">
        <v>101</v>
      </c>
      <c r="AR10" t="s">
        <v>102</v>
      </c>
    </row>
    <row r="11" spans="1:44" ht="15" thickBot="1" x14ac:dyDescent="0.35">
      <c r="B11" s="24"/>
      <c r="C11" s="18"/>
      <c r="D11" s="25"/>
      <c r="E11" s="26"/>
      <c r="F11" s="26"/>
      <c r="G11" s="26"/>
      <c r="H11" s="197"/>
      <c r="I11" s="27"/>
      <c r="J11" s="9"/>
      <c r="K11" s="193" t="str">
        <f t="shared" si="0"/>
        <v>Marloboro Mustangs</v>
      </c>
      <c r="L11" s="72">
        <f>(IF(I9&gt;I10,1,0))+(IF(I16&gt;I15,1,0))+(IF(F35&gt;F36,1,0))+(IF(F39&gt;F38,1,0))</f>
        <v>2</v>
      </c>
      <c r="M11" s="73">
        <f>(IF(I9&lt;I10,1,0))+(IF(I16&lt;I15,1,0))+(IF(F35&lt;F36,1,0))+(IF(F39&lt;F38,1,0))</f>
        <v>1</v>
      </c>
      <c r="N11" s="73">
        <f>(IF(I9=I10,1,0))+(IF(I16=I15,1,0))+(IF(F35=F36,1,0))+(IF(F39=F38,1,0))</f>
        <v>1</v>
      </c>
      <c r="O11" s="73">
        <f>I10+I15+F36+F38</f>
        <v>29</v>
      </c>
      <c r="P11" s="73"/>
      <c r="Q11" s="74">
        <f>I9+I16+F35+F39</f>
        <v>27</v>
      </c>
      <c r="U11" s="29">
        <v>3</v>
      </c>
      <c r="V11" s="32" t="s">
        <v>103</v>
      </c>
    </row>
    <row r="12" spans="1:44" ht="15" thickBot="1" x14ac:dyDescent="0.35">
      <c r="B12" s="30">
        <v>0.44791666666666669</v>
      </c>
      <c r="C12" s="5"/>
      <c r="D12" s="36" t="str">
        <f>K16</f>
        <v xml:space="preserve">Frozen Ropes </v>
      </c>
      <c r="E12" s="69"/>
      <c r="F12" s="70">
        <v>9</v>
      </c>
      <c r="G12" s="186"/>
      <c r="H12" s="191" t="str">
        <f>K10</f>
        <v>Middletown Allstars</v>
      </c>
      <c r="I12" s="192">
        <v>10</v>
      </c>
      <c r="J12" s="9"/>
      <c r="K12" s="193" t="str">
        <f t="shared" si="0"/>
        <v>Pittsburgh Diamond Dawgs</v>
      </c>
      <c r="L12" s="72">
        <f>(IF(I13&gt;I12,1,0))+(IF(F18&gt;F19,1,0))+(IF(I30&gt;I29,1,0))+(IF(I32&gt;I33,1,0))</f>
        <v>2</v>
      </c>
      <c r="M12" s="73">
        <f>(IF(I13&lt;I12,1,0))+(IF(F18&lt;F19,1,0))+(IF(I30&lt;I29,1,0))+(IF(I32&lt;I33,1,0))</f>
        <v>1</v>
      </c>
      <c r="N12" s="73">
        <f>(IF(I13=I12,1,0))+(IF(F18=F19,1,0))+(IF(I30=I29,1,0))+(IF(I32=I33,1,0))</f>
        <v>1</v>
      </c>
      <c r="O12" s="73">
        <f>I12+F19+I29+I33</f>
        <v>29</v>
      </c>
      <c r="P12" s="73"/>
      <c r="Q12" s="74">
        <f>I13+F18+I32+I30</f>
        <v>40</v>
      </c>
      <c r="U12" s="29">
        <v>4</v>
      </c>
      <c r="V12" s="194" t="s">
        <v>104</v>
      </c>
    </row>
    <row r="13" spans="1:44" ht="15" thickBot="1" x14ac:dyDescent="0.35">
      <c r="B13" s="31"/>
      <c r="C13" s="16"/>
      <c r="D13" s="198" t="str">
        <f>K14</f>
        <v>Central Jersey Hitmen</v>
      </c>
      <c r="E13" s="75"/>
      <c r="F13" s="76">
        <v>8</v>
      </c>
      <c r="G13" s="186"/>
      <c r="H13" s="195" t="str">
        <f>K12</f>
        <v>Pittsburgh Diamond Dawgs</v>
      </c>
      <c r="I13" s="196">
        <v>4</v>
      </c>
      <c r="J13" s="9"/>
      <c r="K13" s="193" t="str">
        <f t="shared" si="0"/>
        <v>Jersey Shore Thunder</v>
      </c>
      <c r="L13" s="72">
        <f>(IF(I18&gt;I19,1,0))+(IF(I22&gt;I21,1,0))+(IF(I26&gt;I27,1,0))+(IF(I36&gt;I35,1,0))</f>
        <v>2</v>
      </c>
      <c r="M13" s="73">
        <f>(IF(I18&lt;I19,1,0))+(IF(I22&lt;I21,1,0))+(IF(I26&lt;I27,1,0))+(IF(I36&lt;I35,1,0))</f>
        <v>1</v>
      </c>
      <c r="N13" s="73">
        <f>(IF(I18=I19,1,0))+(IF(I22=I21,1,0))+(IF(I26=I27,1,0))+(IF(I36=I35,1,0))</f>
        <v>1</v>
      </c>
      <c r="O13" s="73">
        <f>I19+I21+I27+I35</f>
        <v>32</v>
      </c>
      <c r="P13" s="73"/>
      <c r="Q13" s="74">
        <f>I18+I22+I26+I36</f>
        <v>35</v>
      </c>
      <c r="U13" s="29">
        <v>5</v>
      </c>
      <c r="V13" s="194" t="s">
        <v>105</v>
      </c>
    </row>
    <row r="14" spans="1:44" ht="15" thickBot="1" x14ac:dyDescent="0.35">
      <c r="B14" s="24"/>
      <c r="C14" s="18"/>
      <c r="D14" s="25"/>
      <c r="E14" s="26"/>
      <c r="F14" s="26"/>
      <c r="G14" s="186"/>
      <c r="H14" s="197"/>
      <c r="I14" s="27"/>
      <c r="J14" s="9"/>
      <c r="K14" s="193" t="str">
        <f t="shared" si="0"/>
        <v>Central Jersey Hitmen</v>
      </c>
      <c r="L14" s="72">
        <f>(IF(F13&gt;F12,1,0))+(IF(F15&gt;F16,1,0))+(IF(I27&gt;I26,1,0))+(IF(I29&gt;I30,1,0))</f>
        <v>1</v>
      </c>
      <c r="M14" s="73">
        <f>(IF(F13&lt;F12,1,0))+(IF(F15&lt;F16,1,0))+(IF(I27&lt;I26,1,0))+(IF(I29&lt;I30,1,0))</f>
        <v>3</v>
      </c>
      <c r="N14" s="73">
        <f>(IF(F13=F12,1,0))+(IF(F15=F16,1,0))+(IF(I27=I26,1,0))+(IF(I29=I30,1,0))</f>
        <v>0</v>
      </c>
      <c r="O14" s="73">
        <f>F16+F12+I26+I30</f>
        <v>33</v>
      </c>
      <c r="P14" s="73"/>
      <c r="Q14" s="74">
        <f>F15+F13+I29+I27</f>
        <v>25</v>
      </c>
      <c r="U14" s="29">
        <v>6</v>
      </c>
      <c r="V14" s="194" t="s">
        <v>106</v>
      </c>
    </row>
    <row r="15" spans="1:44" ht="15" thickBot="1" x14ac:dyDescent="0.35">
      <c r="B15" s="30">
        <v>4.1666666666666664E-2</v>
      </c>
      <c r="C15" s="5"/>
      <c r="D15" s="36" t="str">
        <f>K14</f>
        <v>Central Jersey Hitmen</v>
      </c>
      <c r="E15" s="69"/>
      <c r="F15" s="70">
        <v>4</v>
      </c>
      <c r="G15" s="186"/>
      <c r="H15" s="191" t="str">
        <f>K9</f>
        <v>Montville Mustangs</v>
      </c>
      <c r="I15" s="192">
        <v>4</v>
      </c>
      <c r="J15" s="9"/>
      <c r="K15" s="193" t="str">
        <f t="shared" si="0"/>
        <v>Jersey Shore Hurricanes</v>
      </c>
      <c r="L15" s="72">
        <f>(IF(I19&gt;I18,1,0))+(IF(F9&gt;F10,1,0))+(IF(I33&gt;I32,1,0))+(IF(F38&gt;F39,1,0))</f>
        <v>0</v>
      </c>
      <c r="M15" s="73">
        <f>(IF(I19&lt;I18,1,0))+(IF(F9&lt;F10,1,0))+(IF(I33&lt;I32,1,0))+(IF(F38&lt;F39,1,0))</f>
        <v>1</v>
      </c>
      <c r="N15" s="73">
        <f>(IF(I19=I18,1,0))+(IF(F9=F10,1,0))+(IF(I33=I32,1,0))+(IF(F38=F39,1,0))</f>
        <v>3</v>
      </c>
      <c r="O15" s="73">
        <f>F10+I18+F39+I32</f>
        <v>40</v>
      </c>
      <c r="P15" s="73"/>
      <c r="Q15" s="74">
        <f>F9+I19+I33+F38</f>
        <v>37</v>
      </c>
      <c r="U15" s="29">
        <v>7</v>
      </c>
      <c r="V15" s="194" t="s">
        <v>107</v>
      </c>
    </row>
    <row r="16" spans="1:44" ht="15" thickBot="1" x14ac:dyDescent="0.35">
      <c r="B16" s="31"/>
      <c r="C16" s="16"/>
      <c r="D16" s="198" t="str">
        <f>K17</f>
        <v>Pittsburgh Diamond Dawgs 9s</v>
      </c>
      <c r="E16" s="75"/>
      <c r="F16" s="76">
        <v>5</v>
      </c>
      <c r="G16" s="186"/>
      <c r="H16" s="195" t="str">
        <f>K11</f>
        <v>Marloboro Mustangs</v>
      </c>
      <c r="I16" s="196">
        <v>5</v>
      </c>
      <c r="J16" s="9"/>
      <c r="K16" s="193" t="str">
        <f t="shared" si="0"/>
        <v xml:space="preserve">Frozen Ropes </v>
      </c>
      <c r="L16" s="72">
        <f>(IF(F12&gt;F13,1,0))+(IF(F10&gt;F9,1,0))+(IF(F32&gt;F33,1,0))+(IF(F36&gt;F35,1,0))</f>
        <v>2</v>
      </c>
      <c r="M16" s="73">
        <f>(IF(F12&lt;F13,1,0))+(IF(F10&lt;F9,1,0))+(IF(F32&lt;F33,1,0))+(IF(F36&lt;F35,1,0))</f>
        <v>1</v>
      </c>
      <c r="N16" s="73">
        <f>(IF(F12=F13,1,0))+(IF(F10=F9,1,0))+(IF(F32=F33,1,0))+(IF(F36=F35,1,0))</f>
        <v>1</v>
      </c>
      <c r="O16" s="73">
        <f>F13+F9+F33+F35</f>
        <v>30</v>
      </c>
      <c r="P16" s="73"/>
      <c r="Q16" s="74">
        <f>F10+F12+F32+F36</f>
        <v>33</v>
      </c>
      <c r="U16" s="29">
        <v>8</v>
      </c>
      <c r="V16" s="194" t="s">
        <v>108</v>
      </c>
    </row>
    <row r="17" spans="2:32" ht="15" thickBot="1" x14ac:dyDescent="0.35">
      <c r="B17" s="24"/>
      <c r="C17" s="18"/>
      <c r="D17" s="25"/>
      <c r="E17" s="26"/>
      <c r="F17" s="26"/>
      <c r="G17" s="186"/>
      <c r="H17" s="197"/>
      <c r="I17" s="27"/>
      <c r="J17" s="9"/>
      <c r="K17" s="193" t="str">
        <f t="shared" si="0"/>
        <v>Pittsburgh Diamond Dawgs 9s</v>
      </c>
      <c r="L17" s="72">
        <f>(IF(F16&gt;F15,1,0))+(IF(I21&gt;I22,1,0))+(IF(F27&gt;F26,1,0))+(IF(F29&gt;F30,1,0))</f>
        <v>1</v>
      </c>
      <c r="M17" s="73">
        <f>(IF(F16&lt;F15,1,0))+(IF(I21&lt;I22,1,0))+(IF(F27&lt;F26,1,0))+(IF(F29&lt;F30,1,0))</f>
        <v>3</v>
      </c>
      <c r="N17" s="73">
        <f>(IF(F16=F15,1,0))+(IF(I21=I22,1,0))+(IF(F27=F26,1,0))+(IF(F29=F30,1,0))</f>
        <v>0</v>
      </c>
      <c r="O17" s="73">
        <f>I22+F15+F26+F30</f>
        <v>32</v>
      </c>
      <c r="P17" s="73"/>
      <c r="Q17" s="74">
        <f>F16+I21+F29+F27</f>
        <v>17</v>
      </c>
      <c r="U17" s="37">
        <v>9</v>
      </c>
      <c r="V17" s="199" t="s">
        <v>109</v>
      </c>
    </row>
    <row r="18" spans="2:32" ht="15" thickBot="1" x14ac:dyDescent="0.35">
      <c r="B18" s="19">
        <v>0.13541666666666666</v>
      </c>
      <c r="C18" s="5"/>
      <c r="D18" s="36" t="str">
        <f>K12</f>
        <v>Pittsburgh Diamond Dawgs</v>
      </c>
      <c r="E18" s="69"/>
      <c r="F18" s="70">
        <v>13</v>
      </c>
      <c r="G18" s="186"/>
      <c r="H18" s="191" t="str">
        <f>K13</f>
        <v>Jersey Shore Thunder</v>
      </c>
      <c r="I18" s="192">
        <v>7</v>
      </c>
      <c r="J18" s="9"/>
      <c r="K18" s="200"/>
      <c r="L18" s="186"/>
      <c r="M18" s="186"/>
      <c r="N18" s="186"/>
      <c r="O18" s="201"/>
      <c r="P18" s="86"/>
      <c r="Q18" s="86"/>
      <c r="R18" s="86"/>
      <c r="U18" s="116" t="s">
        <v>144</v>
      </c>
      <c r="V18" s="202" t="s">
        <v>110</v>
      </c>
    </row>
    <row r="19" spans="2:32" ht="15" thickBot="1" x14ac:dyDescent="0.35">
      <c r="B19" s="22"/>
      <c r="C19" s="16"/>
      <c r="D19" s="198" t="str">
        <f>K9</f>
        <v>Montville Mustangs</v>
      </c>
      <c r="E19" s="75"/>
      <c r="F19" s="76">
        <v>3</v>
      </c>
      <c r="G19" s="186"/>
      <c r="H19" s="195" t="str">
        <f>K15</f>
        <v>Jersey Shore Hurricanes</v>
      </c>
      <c r="I19" s="196">
        <v>4</v>
      </c>
      <c r="J19" s="9"/>
      <c r="R19" s="86"/>
      <c r="U19" s="116" t="s">
        <v>146</v>
      </c>
      <c r="V19" s="202" t="s">
        <v>162</v>
      </c>
    </row>
    <row r="20" spans="2:32" ht="15" thickBot="1" x14ac:dyDescent="0.35">
      <c r="B20" s="24"/>
      <c r="C20" s="18"/>
      <c r="D20" s="25"/>
      <c r="E20" s="26"/>
      <c r="F20" s="26"/>
      <c r="G20" s="186"/>
      <c r="H20" s="197"/>
      <c r="I20" s="27"/>
      <c r="J20" s="9"/>
      <c r="R20" s="86"/>
      <c r="V20" s="202" t="s">
        <v>30</v>
      </c>
    </row>
    <row r="21" spans="2:32" ht="15" thickBot="1" x14ac:dyDescent="0.35">
      <c r="B21" s="19">
        <v>0.22916666666666666</v>
      </c>
      <c r="C21" s="5"/>
      <c r="D21" s="203"/>
      <c r="E21" s="69"/>
      <c r="F21" s="204"/>
      <c r="G21" s="186"/>
      <c r="H21" s="191" t="str">
        <f>K17</f>
        <v>Pittsburgh Diamond Dawgs 9s</v>
      </c>
      <c r="I21" s="192">
        <v>2</v>
      </c>
      <c r="J21" s="9"/>
      <c r="R21" s="86"/>
      <c r="U21" s="116" t="s">
        <v>164</v>
      </c>
      <c r="V21" s="202" t="s">
        <v>153</v>
      </c>
    </row>
    <row r="22" spans="2:32" ht="15" thickBot="1" x14ac:dyDescent="0.35">
      <c r="B22" s="22"/>
      <c r="C22" s="16"/>
      <c r="D22" s="205"/>
      <c r="E22" s="75"/>
      <c r="F22" s="206"/>
      <c r="G22" s="207"/>
      <c r="H22" s="195" t="str">
        <f>K13</f>
        <v>Jersey Shore Thunder</v>
      </c>
      <c r="I22" s="196">
        <v>3</v>
      </c>
      <c r="J22" s="9"/>
      <c r="R22" s="208"/>
      <c r="V22" s="202" t="s">
        <v>154</v>
      </c>
      <c r="Y22" s="85"/>
      <c r="AB22" s="699" t="s">
        <v>146</v>
      </c>
      <c r="AC22" s="700"/>
      <c r="AE22" s="699" t="s">
        <v>164</v>
      </c>
      <c r="AF22" s="700"/>
    </row>
    <row r="23" spans="2:32" ht="15" thickBot="1" x14ac:dyDescent="0.35">
      <c r="B23" s="4"/>
      <c r="R23" s="208"/>
      <c r="Y23" s="85"/>
      <c r="AB23" s="701"/>
      <c r="AC23" s="702"/>
      <c r="AE23" s="701"/>
      <c r="AF23" s="702"/>
    </row>
    <row r="24" spans="2:32" ht="15" thickBot="1" x14ac:dyDescent="0.35">
      <c r="B24" s="183" t="s">
        <v>147</v>
      </c>
      <c r="C24" s="5"/>
      <c r="D24" s="43" t="str">
        <f>D6</f>
        <v>Shrewsbury</v>
      </c>
      <c r="E24" s="7"/>
      <c r="F24" s="8"/>
      <c r="G24" s="184"/>
      <c r="H24" s="43" t="str">
        <f>H6</f>
        <v>Little Silver</v>
      </c>
      <c r="I24" s="157"/>
      <c r="J24" s="9"/>
      <c r="K24" s="209" t="s">
        <v>143</v>
      </c>
      <c r="L24" s="629" t="s">
        <v>136</v>
      </c>
      <c r="M24" s="630"/>
      <c r="N24" s="630"/>
      <c r="O24" s="630"/>
      <c r="P24" s="630"/>
      <c r="Q24" s="631"/>
      <c r="R24" s="208"/>
      <c r="Y24" s="85"/>
      <c r="Z24" s="116" t="s">
        <v>238</v>
      </c>
      <c r="AA24" s="210">
        <v>0.35416666666666669</v>
      </c>
      <c r="AB24" s="40">
        <v>7</v>
      </c>
      <c r="AC24" s="211">
        <v>8</v>
      </c>
      <c r="AD24" s="212"/>
      <c r="AE24" s="40">
        <v>3</v>
      </c>
      <c r="AF24" s="211">
        <v>2</v>
      </c>
    </row>
    <row r="25" spans="2:32" ht="15" thickBot="1" x14ac:dyDescent="0.35">
      <c r="B25" s="213">
        <v>40363</v>
      </c>
      <c r="C25" s="16"/>
      <c r="D25" s="50" t="str">
        <f>D7</f>
        <v>Manson Field</v>
      </c>
      <c r="E25" s="9"/>
      <c r="F25" s="104" t="s">
        <v>135</v>
      </c>
      <c r="G25" s="186"/>
      <c r="H25" s="44" t="str">
        <f>H7</f>
        <v>Boro Field</v>
      </c>
      <c r="I25" s="158" t="s">
        <v>135</v>
      </c>
      <c r="J25" s="9"/>
      <c r="K25" s="214">
        <v>1</v>
      </c>
      <c r="L25" s="703" t="s">
        <v>111</v>
      </c>
      <c r="M25" s="704"/>
      <c r="N25" s="704"/>
      <c r="O25" s="704"/>
      <c r="P25" s="704"/>
      <c r="Q25" s="705"/>
      <c r="R25" s="208"/>
      <c r="Y25" s="85"/>
      <c r="AA25" s="210">
        <v>0.44791666666666669</v>
      </c>
      <c r="AB25" s="215">
        <v>8</v>
      </c>
      <c r="AC25" s="216">
        <v>6</v>
      </c>
      <c r="AD25" s="212"/>
      <c r="AE25" s="215">
        <v>2</v>
      </c>
      <c r="AF25" s="216">
        <v>4</v>
      </c>
    </row>
    <row r="26" spans="2:32" x14ac:dyDescent="0.3">
      <c r="B26" s="19">
        <v>0.35416666666666669</v>
      </c>
      <c r="C26" s="5"/>
      <c r="D26" s="36" t="str">
        <f>K9</f>
        <v>Montville Mustangs</v>
      </c>
      <c r="E26" s="69"/>
      <c r="F26" s="70">
        <v>15</v>
      </c>
      <c r="G26" s="186"/>
      <c r="H26" s="36" t="str">
        <f>K13</f>
        <v>Jersey Shore Thunder</v>
      </c>
      <c r="I26" s="192">
        <v>7</v>
      </c>
      <c r="J26" s="9"/>
      <c r="K26" s="217">
        <v>2</v>
      </c>
      <c r="L26" s="706" t="s">
        <v>112</v>
      </c>
      <c r="M26" s="707"/>
      <c r="N26" s="707"/>
      <c r="O26" s="707"/>
      <c r="P26" s="707"/>
      <c r="Q26" s="708"/>
      <c r="R26" s="208"/>
      <c r="Y26" s="85"/>
      <c r="AA26" s="210">
        <v>4.1666666666666664E-2</v>
      </c>
      <c r="AB26" s="41">
        <v>6</v>
      </c>
      <c r="AC26" s="218">
        <v>9</v>
      </c>
      <c r="AD26" s="212"/>
      <c r="AE26" s="215">
        <v>1</v>
      </c>
      <c r="AF26" s="216">
        <v>3</v>
      </c>
    </row>
    <row r="27" spans="2:32" ht="15" thickBot="1" x14ac:dyDescent="0.35">
      <c r="B27" s="22"/>
      <c r="C27" s="16"/>
      <c r="D27" s="39" t="str">
        <f>K17</f>
        <v>Pittsburgh Diamond Dawgs 9s</v>
      </c>
      <c r="E27" s="75"/>
      <c r="F27" s="76">
        <v>10</v>
      </c>
      <c r="G27" s="186"/>
      <c r="H27" s="39" t="str">
        <f>K14</f>
        <v>Central Jersey Hitmen</v>
      </c>
      <c r="I27" s="196">
        <v>8</v>
      </c>
      <c r="J27" s="9"/>
      <c r="K27" s="217">
        <v>3</v>
      </c>
      <c r="L27" s="706" t="s">
        <v>113</v>
      </c>
      <c r="M27" s="707"/>
      <c r="N27" s="707"/>
      <c r="O27" s="707"/>
      <c r="P27" s="707"/>
      <c r="Q27" s="708"/>
      <c r="R27" s="208"/>
      <c r="AA27" s="210">
        <v>0.13541666666666666</v>
      </c>
      <c r="AB27" s="215">
        <v>4</v>
      </c>
      <c r="AC27" s="216">
        <v>1</v>
      </c>
      <c r="AD27" s="212"/>
      <c r="AE27" s="215">
        <v>5</v>
      </c>
      <c r="AF27" s="216">
        <v>7</v>
      </c>
    </row>
    <row r="28" spans="2:32" ht="15" thickBot="1" x14ac:dyDescent="0.35">
      <c r="B28" s="24"/>
      <c r="C28" s="18"/>
      <c r="D28" s="25"/>
      <c r="E28" s="26"/>
      <c r="F28" s="26"/>
      <c r="G28" s="186"/>
      <c r="H28" s="197"/>
      <c r="I28" s="27"/>
      <c r="J28" s="9"/>
      <c r="K28" s="217">
        <v>4</v>
      </c>
      <c r="L28" s="706" t="s">
        <v>114</v>
      </c>
      <c r="M28" s="707"/>
      <c r="N28" s="707"/>
      <c r="O28" s="707"/>
      <c r="P28" s="707"/>
      <c r="Q28" s="708"/>
      <c r="R28" s="208"/>
      <c r="AA28" s="210">
        <v>0.22916666666666666</v>
      </c>
      <c r="AB28" s="215"/>
      <c r="AC28" s="216"/>
      <c r="AD28" s="212"/>
      <c r="AE28" s="215">
        <v>9</v>
      </c>
      <c r="AF28" s="216">
        <v>5</v>
      </c>
    </row>
    <row r="29" spans="2:32" x14ac:dyDescent="0.3">
      <c r="B29" s="19">
        <v>0.44791666666666669</v>
      </c>
      <c r="C29" s="5"/>
      <c r="D29" s="36" t="str">
        <f>K17</f>
        <v>Pittsburgh Diamond Dawgs 9s</v>
      </c>
      <c r="E29" s="69"/>
      <c r="F29" s="70">
        <v>0</v>
      </c>
      <c r="G29" s="186"/>
      <c r="H29" s="36" t="str">
        <f>K14</f>
        <v>Central Jersey Hitmen</v>
      </c>
      <c r="I29" s="192">
        <v>5</v>
      </c>
      <c r="J29" s="9"/>
      <c r="K29" s="217">
        <v>5</v>
      </c>
      <c r="L29" s="687" t="s">
        <v>115</v>
      </c>
      <c r="M29" s="688"/>
      <c r="N29" s="688"/>
      <c r="O29" s="688"/>
      <c r="P29" s="688"/>
      <c r="Q29" s="689"/>
      <c r="R29" s="208"/>
      <c r="AB29" s="219"/>
      <c r="AC29" s="220"/>
      <c r="AD29" s="221"/>
      <c r="AE29" s="219"/>
      <c r="AF29" s="220"/>
    </row>
    <row r="30" spans="2:32" ht="15" thickBot="1" x14ac:dyDescent="0.35">
      <c r="B30" s="22"/>
      <c r="C30" s="16"/>
      <c r="D30" s="39" t="str">
        <f>K10</f>
        <v>Middletown Allstars</v>
      </c>
      <c r="E30" s="75"/>
      <c r="F30" s="76">
        <v>10</v>
      </c>
      <c r="G30" s="186"/>
      <c r="H30" s="39" t="str">
        <f>K12</f>
        <v>Pittsburgh Diamond Dawgs</v>
      </c>
      <c r="I30" s="196">
        <v>12</v>
      </c>
      <c r="J30" s="9"/>
      <c r="K30" s="222">
        <v>6</v>
      </c>
      <c r="L30" s="690" t="s">
        <v>116</v>
      </c>
      <c r="M30" s="691"/>
      <c r="N30" s="691"/>
      <c r="O30" s="691"/>
      <c r="P30" s="691"/>
      <c r="Q30" s="692"/>
      <c r="R30" s="208"/>
      <c r="Z30" s="116" t="s">
        <v>239</v>
      </c>
      <c r="AA30" s="210">
        <v>0.35416666666666669</v>
      </c>
      <c r="AB30" s="215">
        <v>1</v>
      </c>
      <c r="AC30" s="216">
        <v>9</v>
      </c>
      <c r="AD30" s="212"/>
      <c r="AE30" s="215">
        <v>5</v>
      </c>
      <c r="AF30" s="216">
        <v>6</v>
      </c>
    </row>
    <row r="31" spans="2:32" ht="15" thickBot="1" x14ac:dyDescent="0.35">
      <c r="B31" s="24"/>
      <c r="C31" s="18"/>
      <c r="D31" s="25"/>
      <c r="E31" s="26"/>
      <c r="F31" s="26"/>
      <c r="G31" s="186"/>
      <c r="H31" s="197"/>
      <c r="I31" s="27"/>
      <c r="J31" s="9"/>
      <c r="K31" s="200"/>
      <c r="L31" s="186"/>
      <c r="M31" s="186"/>
      <c r="N31" s="186"/>
      <c r="O31" s="208"/>
      <c r="P31" s="86"/>
      <c r="Q31" s="208"/>
      <c r="R31" s="208"/>
      <c r="AA31" s="210">
        <v>0.44791666666666669</v>
      </c>
      <c r="AB31" s="215">
        <v>9</v>
      </c>
      <c r="AC31" s="216">
        <v>2</v>
      </c>
      <c r="AD31" s="212"/>
      <c r="AE31" s="215">
        <v>6</v>
      </c>
      <c r="AF31" s="216">
        <v>4</v>
      </c>
    </row>
    <row r="32" spans="2:32" x14ac:dyDescent="0.3">
      <c r="B32" s="19">
        <v>4.1666666666666664E-2</v>
      </c>
      <c r="C32" s="5"/>
      <c r="D32" s="36" t="str">
        <f>K16</f>
        <v xml:space="preserve">Frozen Ropes </v>
      </c>
      <c r="E32" s="69"/>
      <c r="F32" s="70">
        <v>8</v>
      </c>
      <c r="G32" s="186"/>
      <c r="H32" s="36" t="str">
        <f>K12</f>
        <v>Pittsburgh Diamond Dawgs</v>
      </c>
      <c r="I32" s="192">
        <v>11</v>
      </c>
      <c r="J32" s="9"/>
      <c r="K32" s="223"/>
      <c r="L32" s="184"/>
      <c r="M32" s="184"/>
      <c r="N32" s="184"/>
      <c r="O32" s="114"/>
      <c r="P32" s="114"/>
      <c r="Q32" s="115"/>
      <c r="R32" s="208"/>
      <c r="AA32" s="210">
        <v>4.1666666666666664E-2</v>
      </c>
      <c r="AB32" s="215">
        <v>8</v>
      </c>
      <c r="AC32" s="216">
        <v>1</v>
      </c>
      <c r="AD32" s="212"/>
      <c r="AE32" s="215">
        <v>4</v>
      </c>
      <c r="AF32" s="216">
        <v>7</v>
      </c>
    </row>
    <row r="33" spans="2:46" ht="18" thickBot="1" x14ac:dyDescent="0.35">
      <c r="B33" s="22"/>
      <c r="C33" s="16"/>
      <c r="D33" s="39" t="str">
        <f>K9</f>
        <v>Montville Mustangs</v>
      </c>
      <c r="E33" s="75"/>
      <c r="F33" s="76">
        <v>5</v>
      </c>
      <c r="G33" s="186"/>
      <c r="H33" s="39" t="str">
        <f>K15</f>
        <v>Jersey Shore Hurricanes</v>
      </c>
      <c r="I33" s="196">
        <v>11</v>
      </c>
      <c r="J33" s="9"/>
      <c r="K33" s="693" t="str">
        <f>V18</f>
        <v>11U</v>
      </c>
      <c r="L33" s="694"/>
      <c r="M33" s="694"/>
      <c r="N33" s="694"/>
      <c r="O33" s="694"/>
      <c r="P33" s="694"/>
      <c r="Q33" s="695"/>
      <c r="R33" s="208"/>
      <c r="AA33" s="210">
        <v>0.13541666666666666</v>
      </c>
      <c r="AB33" s="215">
        <v>3</v>
      </c>
      <c r="AC33" s="216">
        <v>8</v>
      </c>
      <c r="AD33" s="212"/>
      <c r="AE33" s="215">
        <v>2</v>
      </c>
      <c r="AF33" s="216">
        <v>5</v>
      </c>
    </row>
    <row r="34" spans="2:46" ht="18" thickBot="1" x14ac:dyDescent="0.35">
      <c r="B34" s="24"/>
      <c r="C34" s="18"/>
      <c r="D34" s="25"/>
      <c r="E34" s="26"/>
      <c r="F34" s="26"/>
      <c r="G34" s="186"/>
      <c r="H34" s="197"/>
      <c r="I34" s="27"/>
      <c r="J34" s="9"/>
      <c r="K34" s="696" t="s">
        <v>148</v>
      </c>
      <c r="L34" s="697"/>
      <c r="M34" s="697"/>
      <c r="N34" s="697"/>
      <c r="O34" s="697"/>
      <c r="P34" s="697"/>
      <c r="Q34" s="698"/>
      <c r="R34" s="208"/>
      <c r="AA34" s="210">
        <v>0.22916666666666666</v>
      </c>
      <c r="AB34" s="224">
        <v>7</v>
      </c>
      <c r="AC34" s="48">
        <v>3</v>
      </c>
      <c r="AD34" s="212"/>
      <c r="AE34" s="224"/>
      <c r="AF34" s="48"/>
    </row>
    <row r="35" spans="2:46" x14ac:dyDescent="0.3">
      <c r="B35" s="19">
        <v>0.13541666666666666</v>
      </c>
      <c r="C35" s="5"/>
      <c r="D35" s="36" t="str">
        <f>K11</f>
        <v>Marloboro Mustangs</v>
      </c>
      <c r="E35" s="69"/>
      <c r="F35" s="70">
        <v>4</v>
      </c>
      <c r="G35" s="186"/>
      <c r="H35" s="36" t="str">
        <f>K10</f>
        <v>Middletown Allstars</v>
      </c>
      <c r="I35" s="192">
        <v>18</v>
      </c>
      <c r="J35" s="9"/>
      <c r="K35" s="225"/>
      <c r="L35" s="186"/>
      <c r="M35" s="186"/>
      <c r="N35" s="186"/>
      <c r="O35" s="86"/>
      <c r="P35" s="86"/>
      <c r="Q35" s="119"/>
      <c r="R35" s="208"/>
    </row>
    <row r="36" spans="2:46" ht="15" thickBot="1" x14ac:dyDescent="0.35">
      <c r="B36" s="22"/>
      <c r="C36" s="16"/>
      <c r="D36" s="39" t="str">
        <f>K16</f>
        <v xml:space="preserve">Frozen Ropes </v>
      </c>
      <c r="E36" s="75"/>
      <c r="F36" s="76">
        <v>3</v>
      </c>
      <c r="G36" s="186"/>
      <c r="H36" s="39" t="str">
        <f>K13</f>
        <v>Jersey Shore Thunder</v>
      </c>
      <c r="I36" s="196">
        <v>18</v>
      </c>
      <c r="J36" s="9"/>
      <c r="K36" s="589" t="str">
        <f>IF(I50&gt;I49,F50,F49)</f>
        <v>Midtown Allstars</v>
      </c>
      <c r="L36" s="590"/>
      <c r="M36" s="590"/>
      <c r="N36" s="590"/>
      <c r="O36" s="590"/>
      <c r="P36" s="590"/>
      <c r="Q36" s="591"/>
      <c r="R36" s="208"/>
    </row>
    <row r="37" spans="2:46" ht="15" thickBot="1" x14ac:dyDescent="0.35">
      <c r="B37" s="24"/>
      <c r="C37" s="18"/>
      <c r="D37" s="25"/>
      <c r="E37" s="26"/>
      <c r="F37" s="26"/>
      <c r="G37" s="186"/>
      <c r="H37" s="197"/>
      <c r="I37" s="27"/>
      <c r="J37" s="9"/>
      <c r="K37" s="589"/>
      <c r="L37" s="590"/>
      <c r="M37" s="590"/>
      <c r="N37" s="590"/>
      <c r="O37" s="590"/>
      <c r="P37" s="590"/>
      <c r="Q37" s="591"/>
      <c r="R37" s="208"/>
    </row>
    <row r="38" spans="2:46" ht="15" thickBot="1" x14ac:dyDescent="0.35">
      <c r="B38" s="19">
        <v>0.22916666666666666</v>
      </c>
      <c r="C38" s="5"/>
      <c r="D38" s="36" t="str">
        <f>K15</f>
        <v>Jersey Shore Hurricanes</v>
      </c>
      <c r="E38" s="69"/>
      <c r="F38" s="70">
        <v>9</v>
      </c>
      <c r="G38" s="186"/>
      <c r="H38" s="203"/>
      <c r="I38" s="226"/>
      <c r="J38" s="9"/>
      <c r="K38" s="227"/>
      <c r="L38" s="207"/>
      <c r="M38" s="207"/>
      <c r="N38" s="207"/>
      <c r="O38" s="207"/>
      <c r="P38" s="123"/>
      <c r="Q38" s="124"/>
      <c r="R38" s="208"/>
    </row>
    <row r="39" spans="2:46" ht="15" thickBot="1" x14ac:dyDescent="0.35">
      <c r="B39" s="22"/>
      <c r="C39" s="16"/>
      <c r="D39" s="39" t="str">
        <f>K11</f>
        <v>Marloboro Mustangs</v>
      </c>
      <c r="E39" s="75"/>
      <c r="F39" s="76">
        <v>9</v>
      </c>
      <c r="G39" s="207"/>
      <c r="H39" s="205"/>
      <c r="I39" s="228"/>
      <c r="J39" s="9"/>
      <c r="K39" s="9"/>
      <c r="L39" s="9"/>
      <c r="M39" s="9"/>
      <c r="N39" s="9"/>
      <c r="O39" s="9"/>
      <c r="P39" s="4"/>
    </row>
    <row r="40" spans="2:46" ht="15" thickBot="1" x14ac:dyDescent="0.35">
      <c r="B40" s="16"/>
      <c r="K40" s="47"/>
      <c r="L40" s="47"/>
      <c r="M40" s="47"/>
      <c r="N40" s="47"/>
      <c r="O40" s="47"/>
      <c r="P40" s="4"/>
    </row>
    <row r="41" spans="2:46" x14ac:dyDescent="0.3">
      <c r="B41" s="129" t="s">
        <v>166</v>
      </c>
      <c r="D41" s="43" t="str">
        <f>D24</f>
        <v>Shrewsbury</v>
      </c>
      <c r="E41" s="7"/>
      <c r="F41" s="642" t="s">
        <v>136</v>
      </c>
      <c r="G41" s="585"/>
      <c r="H41" s="586"/>
      <c r="I41" s="8"/>
      <c r="J41" s="9"/>
      <c r="K41" s="130" t="str">
        <f>H24</f>
        <v>Little Silver</v>
      </c>
      <c r="L41" s="642" t="s">
        <v>136</v>
      </c>
      <c r="M41" s="585"/>
      <c r="N41" s="586"/>
      <c r="O41" s="157"/>
      <c r="P41" s="4"/>
    </row>
    <row r="42" spans="2:46" ht="15" thickBot="1" x14ac:dyDescent="0.35">
      <c r="B42" s="229">
        <v>40364</v>
      </c>
      <c r="C42" s="16"/>
      <c r="D42" s="50" t="str">
        <f>D25</f>
        <v>Manson Field</v>
      </c>
      <c r="E42" s="9"/>
      <c r="F42" s="662"/>
      <c r="G42" s="587"/>
      <c r="H42" s="588"/>
      <c r="I42" s="13" t="s">
        <v>135</v>
      </c>
      <c r="J42" s="9"/>
      <c r="K42" s="230" t="str">
        <f>H25</f>
        <v>Boro Field</v>
      </c>
      <c r="L42" s="643"/>
      <c r="M42" s="640"/>
      <c r="N42" s="641"/>
      <c r="O42" s="159" t="s">
        <v>135</v>
      </c>
      <c r="P42" s="4"/>
    </row>
    <row r="43" spans="2:46" ht="15" thickBot="1" x14ac:dyDescent="0.35">
      <c r="B43" s="19">
        <v>0.375</v>
      </c>
      <c r="C43" s="5"/>
      <c r="D43" s="51" t="s">
        <v>179</v>
      </c>
      <c r="E43" s="231"/>
      <c r="F43" s="596" t="str">
        <f>L27</f>
        <v>CJ Hitman</v>
      </c>
      <c r="G43" s="596"/>
      <c r="H43" s="596"/>
      <c r="I43" s="46">
        <v>1</v>
      </c>
      <c r="J43" s="47"/>
      <c r="K43" s="8" t="s">
        <v>149</v>
      </c>
      <c r="L43" s="683" t="str">
        <f>L28</f>
        <v>Montville</v>
      </c>
      <c r="M43" s="684"/>
      <c r="N43" s="685"/>
      <c r="O43" s="160">
        <v>2</v>
      </c>
      <c r="P43" s="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ht="15" thickBot="1" x14ac:dyDescent="0.35">
      <c r="B44" s="22"/>
      <c r="C44" s="16"/>
      <c r="D44" s="52" t="s">
        <v>178</v>
      </c>
      <c r="E44" s="232"/>
      <c r="F44" s="599" t="str">
        <f>L30</f>
        <v>Hurricanes</v>
      </c>
      <c r="G44" s="599"/>
      <c r="H44" s="599"/>
      <c r="I44" s="48">
        <v>3</v>
      </c>
      <c r="J44" s="47"/>
      <c r="K44" s="52" t="s">
        <v>177</v>
      </c>
      <c r="L44" s="683" t="str">
        <f>L29</f>
        <v>Ropes</v>
      </c>
      <c r="M44" s="684"/>
      <c r="N44" s="685"/>
      <c r="O44" s="233">
        <v>1</v>
      </c>
      <c r="P44" s="16"/>
      <c r="AC44" s="4"/>
      <c r="AD44" s="4"/>
      <c r="AE44" s="686"/>
      <c r="AF44" s="686"/>
      <c r="AG44" s="686"/>
      <c r="AH44" s="686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5" thickBot="1" x14ac:dyDescent="0.35">
      <c r="B45" s="55"/>
      <c r="C45" s="55"/>
      <c r="D45" s="55"/>
      <c r="E45" s="234"/>
      <c r="F45" s="55"/>
      <c r="G45" s="55"/>
      <c r="H45" s="55"/>
      <c r="I45" s="55"/>
      <c r="J45" s="235"/>
      <c r="K45" s="55"/>
      <c r="L45" s="55"/>
      <c r="M45" s="55"/>
      <c r="N45" s="55"/>
      <c r="O45" s="55"/>
      <c r="P45" s="4"/>
      <c r="AC45" s="4"/>
      <c r="AD45" s="4"/>
      <c r="AE45" s="47"/>
      <c r="AF45" s="47"/>
      <c r="AG45" s="47"/>
      <c r="AH45" s="47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ht="15" thickBot="1" x14ac:dyDescent="0.35">
      <c r="B46" s="19">
        <v>0.47916666666666669</v>
      </c>
      <c r="C46" s="5"/>
      <c r="D46" s="8" t="s">
        <v>151</v>
      </c>
      <c r="E46" s="231"/>
      <c r="F46" s="596" t="str">
        <f>L25</f>
        <v>Midtown Allstars</v>
      </c>
      <c r="G46" s="596"/>
      <c r="H46" s="596"/>
      <c r="I46" s="46" t="s">
        <v>117</v>
      </c>
      <c r="K46" s="8" t="s">
        <v>150</v>
      </c>
      <c r="L46" s="683" t="str">
        <f>L26</f>
        <v>Pitt Dawgs</v>
      </c>
      <c r="M46" s="684"/>
      <c r="N46" s="685"/>
      <c r="O46" s="160" t="s">
        <v>117</v>
      </c>
      <c r="P46" s="4"/>
      <c r="AC46" s="4"/>
      <c r="AD46" s="236"/>
      <c r="AE46" s="47"/>
      <c r="AF46" s="47"/>
      <c r="AG46" s="47"/>
      <c r="AH46" s="47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ht="15" thickBot="1" x14ac:dyDescent="0.35">
      <c r="B47" s="22"/>
      <c r="C47" s="16"/>
      <c r="D47" s="52" t="s">
        <v>118</v>
      </c>
      <c r="E47" s="232"/>
      <c r="F47" s="599" t="str">
        <f>IF(O43&gt;O44,L43,L44)</f>
        <v>Montville</v>
      </c>
      <c r="G47" s="599"/>
      <c r="H47" s="599"/>
      <c r="I47" s="48" t="s">
        <v>119</v>
      </c>
      <c r="K47" s="52" t="s">
        <v>120</v>
      </c>
      <c r="L47" s="683" t="str">
        <f>IF(I43&gt;I44,F43,F44)</f>
        <v>Hurricanes</v>
      </c>
      <c r="M47" s="684"/>
      <c r="N47" s="685"/>
      <c r="O47" s="233" t="s">
        <v>119</v>
      </c>
      <c r="AC47" s="4"/>
      <c r="AD47" s="236"/>
      <c r="AE47" s="47"/>
      <c r="AF47" s="47"/>
      <c r="AG47" s="47"/>
      <c r="AH47" s="47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ht="15" thickBot="1" x14ac:dyDescent="0.35">
      <c r="B48" s="55"/>
      <c r="C48" s="55"/>
      <c r="D48" s="55"/>
      <c r="E48" s="55"/>
      <c r="F48" s="55"/>
      <c r="G48" s="55"/>
      <c r="H48" s="55"/>
      <c r="I48" s="55"/>
      <c r="K48" s="9"/>
      <c r="L48" s="237"/>
      <c r="M48" s="237"/>
      <c r="N48" s="237"/>
      <c r="O48" s="47"/>
      <c r="AC48" s="4"/>
      <c r="AD48" s="236"/>
      <c r="AE48" s="47"/>
      <c r="AF48" s="47"/>
      <c r="AG48" s="47"/>
      <c r="AH48" s="47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2:46" x14ac:dyDescent="0.3">
      <c r="B49" s="19">
        <v>8.3333333333333329E-2</v>
      </c>
      <c r="C49" s="5"/>
      <c r="D49" s="8" t="s">
        <v>169</v>
      </c>
      <c r="E49" s="238"/>
      <c r="F49" s="596" t="str">
        <f>IF(I46&gt;I47,F46,F47)</f>
        <v>Midtown Allstars</v>
      </c>
      <c r="G49" s="596"/>
      <c r="H49" s="596"/>
      <c r="I49" s="46">
        <v>6</v>
      </c>
      <c r="AC49" s="4"/>
      <c r="AD49" s="236"/>
      <c r="AE49" s="47"/>
      <c r="AF49" s="47"/>
      <c r="AG49" s="47"/>
      <c r="AH49" s="47"/>
      <c r="AI49" s="4"/>
      <c r="AJ49" s="4"/>
      <c r="AK49" s="9"/>
      <c r="AL49" s="9"/>
      <c r="AM49" s="9"/>
      <c r="AN49" s="9"/>
      <c r="AO49" s="9"/>
      <c r="AP49" s="4"/>
      <c r="AQ49" s="4"/>
      <c r="AR49" s="4"/>
      <c r="AS49" s="4"/>
      <c r="AT49" s="4"/>
    </row>
    <row r="50" spans="2:46" ht="15" thickBot="1" x14ac:dyDescent="0.35">
      <c r="B50" s="22"/>
      <c r="C50" s="16"/>
      <c r="D50" s="52" t="s">
        <v>170</v>
      </c>
      <c r="E50" s="239"/>
      <c r="F50" s="599" t="str">
        <f>IF(O46&gt;O47,L46,L47)</f>
        <v>Pitt Dawgs</v>
      </c>
      <c r="G50" s="599"/>
      <c r="H50" s="599"/>
      <c r="I50" s="48">
        <v>5</v>
      </c>
      <c r="AC50" s="4"/>
      <c r="AD50" s="236"/>
      <c r="AE50" s="47"/>
      <c r="AF50" s="47"/>
      <c r="AG50" s="47"/>
      <c r="AH50" s="47"/>
      <c r="AI50" s="4"/>
      <c r="AJ50" s="4"/>
      <c r="AK50" s="28"/>
      <c r="AL50" s="47"/>
      <c r="AM50" s="47"/>
      <c r="AN50" s="47"/>
      <c r="AO50" s="47"/>
      <c r="AP50" s="47"/>
      <c r="AQ50" s="4"/>
      <c r="AR50" s="4"/>
      <c r="AS50" s="4"/>
      <c r="AT50" s="4"/>
    </row>
    <row r="51" spans="2:46" x14ac:dyDescent="0.3">
      <c r="AC51" s="4"/>
      <c r="AD51" s="236"/>
      <c r="AE51" s="47"/>
      <c r="AF51" s="47"/>
      <c r="AG51" s="47"/>
      <c r="AH51" s="47"/>
      <c r="AI51" s="4"/>
      <c r="AJ51" s="4"/>
      <c r="AK51" s="9"/>
      <c r="AL51" s="47"/>
      <c r="AM51" s="47"/>
      <c r="AN51" s="47"/>
      <c r="AO51" s="47"/>
      <c r="AP51" s="47"/>
      <c r="AQ51" s="4"/>
      <c r="AR51" s="4"/>
      <c r="AS51" s="4"/>
      <c r="AT51" s="4"/>
    </row>
    <row r="52" spans="2:46" x14ac:dyDescent="0.3">
      <c r="AC52" s="4"/>
      <c r="AD52" s="4"/>
      <c r="AE52" s="4"/>
      <c r="AF52" s="4"/>
      <c r="AG52" s="4"/>
      <c r="AH52" s="4"/>
      <c r="AI52" s="4"/>
      <c r="AJ52" s="4"/>
      <c r="AK52" s="9"/>
      <c r="AL52" s="47"/>
      <c r="AM52" s="47"/>
      <c r="AN52" s="47"/>
      <c r="AO52" s="47"/>
      <c r="AP52" s="47"/>
      <c r="AQ52" s="4"/>
      <c r="AR52" s="4"/>
      <c r="AS52" s="4"/>
      <c r="AT52" s="4"/>
    </row>
    <row r="53" spans="2:46" x14ac:dyDescent="0.3">
      <c r="AC53" s="4"/>
      <c r="AD53" s="236"/>
      <c r="AE53" s="47"/>
      <c r="AF53" s="47"/>
      <c r="AG53" s="47"/>
      <c r="AH53" s="47"/>
      <c r="AI53" s="4"/>
      <c r="AJ53" s="4"/>
      <c r="AK53" s="28"/>
      <c r="AL53" s="47"/>
      <c r="AM53" s="47"/>
      <c r="AN53" s="47"/>
      <c r="AO53" s="47"/>
      <c r="AP53" s="47"/>
      <c r="AQ53" s="4"/>
      <c r="AR53" s="4"/>
      <c r="AS53" s="4"/>
      <c r="AT53" s="4"/>
    </row>
    <row r="54" spans="2:46" x14ac:dyDescent="0.3">
      <c r="AC54" s="4"/>
      <c r="AD54" s="236"/>
      <c r="AE54" s="47"/>
      <c r="AF54" s="47"/>
      <c r="AG54" s="47"/>
      <c r="AH54" s="47"/>
      <c r="AI54" s="4"/>
      <c r="AJ54" s="4"/>
      <c r="AK54" s="28"/>
      <c r="AL54" s="47"/>
      <c r="AM54" s="47"/>
      <c r="AN54" s="47"/>
      <c r="AO54" s="47"/>
      <c r="AP54" s="47"/>
      <c r="AQ54" s="4"/>
      <c r="AR54" s="4"/>
      <c r="AS54" s="4"/>
      <c r="AT54" s="4"/>
    </row>
    <row r="55" spans="2:46" x14ac:dyDescent="0.3">
      <c r="AC55" s="4"/>
      <c r="AD55" s="236"/>
      <c r="AE55" s="47"/>
      <c r="AF55" s="47"/>
      <c r="AG55" s="47"/>
      <c r="AH55" s="47"/>
      <c r="AI55" s="4"/>
      <c r="AJ55" s="4"/>
      <c r="AK55" s="28"/>
      <c r="AL55" s="47"/>
      <c r="AM55" s="47"/>
      <c r="AN55" s="47"/>
      <c r="AO55" s="47"/>
      <c r="AP55" s="47"/>
      <c r="AQ55" s="4"/>
      <c r="AR55" s="4"/>
      <c r="AS55" s="4"/>
      <c r="AT55" s="4"/>
    </row>
    <row r="56" spans="2:46" x14ac:dyDescent="0.3">
      <c r="AC56" s="4"/>
      <c r="AD56" s="236"/>
      <c r="AE56" s="47"/>
      <c r="AF56" s="47"/>
      <c r="AG56" s="47"/>
      <c r="AH56" s="47"/>
      <c r="AI56" s="4"/>
      <c r="AJ56" s="4"/>
      <c r="AK56" s="28"/>
      <c r="AL56" s="47"/>
      <c r="AM56" s="47"/>
      <c r="AN56" s="47"/>
      <c r="AO56" s="47"/>
      <c r="AP56" s="47"/>
      <c r="AQ56" s="4"/>
      <c r="AR56" s="4"/>
      <c r="AS56" s="4"/>
      <c r="AT56" s="4"/>
    </row>
    <row r="57" spans="2:46" x14ac:dyDescent="0.3">
      <c r="AC57" s="4"/>
      <c r="AD57" s="236"/>
      <c r="AE57" s="47"/>
      <c r="AF57" s="47"/>
      <c r="AG57" s="47"/>
      <c r="AH57" s="47"/>
      <c r="AI57" s="4"/>
      <c r="AJ57" s="4"/>
      <c r="AK57" s="28"/>
      <c r="AL57" s="47"/>
      <c r="AM57" s="47"/>
      <c r="AN57" s="47"/>
      <c r="AO57" s="47"/>
      <c r="AP57" s="47"/>
      <c r="AQ57" s="4"/>
      <c r="AR57" s="4"/>
      <c r="AS57" s="4"/>
      <c r="AT57" s="4"/>
    </row>
    <row r="58" spans="2:46" x14ac:dyDescent="0.3">
      <c r="AC58" s="4"/>
      <c r="AD58" s="4"/>
      <c r="AE58" s="47"/>
      <c r="AF58" s="47"/>
      <c r="AG58" s="47"/>
      <c r="AH58" s="47"/>
      <c r="AI58" s="4"/>
      <c r="AJ58" s="4"/>
      <c r="AK58" s="28"/>
      <c r="AL58" s="47"/>
      <c r="AM58" s="47"/>
      <c r="AN58" s="47"/>
      <c r="AO58" s="47"/>
      <c r="AP58" s="47"/>
      <c r="AQ58" s="4"/>
      <c r="AR58" s="4"/>
      <c r="AS58" s="4"/>
      <c r="AT58" s="4"/>
    </row>
    <row r="59" spans="2:46" x14ac:dyDescent="0.3"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2:46" x14ac:dyDescent="0.3"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2:46" x14ac:dyDescent="0.3"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2:46" x14ac:dyDescent="0.3">
      <c r="AE62" s="682" t="s">
        <v>121</v>
      </c>
      <c r="AF62" s="116" t="s">
        <v>122</v>
      </c>
    </row>
    <row r="63" spans="2:46" x14ac:dyDescent="0.3">
      <c r="AE63" s="682"/>
      <c r="AF63" s="116" t="s">
        <v>123</v>
      </c>
    </row>
    <row r="64" spans="2:46" x14ac:dyDescent="0.3">
      <c r="AE64" s="682"/>
      <c r="AF64" s="240" t="s">
        <v>124</v>
      </c>
    </row>
    <row r="65" spans="31:32" x14ac:dyDescent="0.3">
      <c r="AE65" s="682"/>
      <c r="AF65" s="241" t="s">
        <v>125</v>
      </c>
    </row>
    <row r="66" spans="31:32" x14ac:dyDescent="0.3">
      <c r="AF66" s="241"/>
    </row>
    <row r="67" spans="31:32" x14ac:dyDescent="0.3">
      <c r="AE67" s="682" t="s">
        <v>126</v>
      </c>
      <c r="AF67" s="242" t="s">
        <v>22</v>
      </c>
    </row>
    <row r="68" spans="31:32" x14ac:dyDescent="0.3">
      <c r="AE68" s="682"/>
      <c r="AF68" s="241" t="s">
        <v>23</v>
      </c>
    </row>
    <row r="69" spans="31:32" x14ac:dyDescent="0.3">
      <c r="AE69" s="682"/>
    </row>
    <row r="71" spans="31:32" x14ac:dyDescent="0.3">
      <c r="AF71" s="116" t="s">
        <v>169</v>
      </c>
    </row>
  </sheetData>
  <mergeCells count="33">
    <mergeCell ref="B1:I3"/>
    <mergeCell ref="K1:Q3"/>
    <mergeCell ref="B5:I5"/>
    <mergeCell ref="K5:Q5"/>
    <mergeCell ref="U7:V7"/>
    <mergeCell ref="F41:H42"/>
    <mergeCell ref="L41:N42"/>
    <mergeCell ref="AE22:AF23"/>
    <mergeCell ref="L24:Q24"/>
    <mergeCell ref="L25:Q25"/>
    <mergeCell ref="L26:Q26"/>
    <mergeCell ref="L27:Q27"/>
    <mergeCell ref="L28:Q28"/>
    <mergeCell ref="AB22:AC23"/>
    <mergeCell ref="AG44:AH44"/>
    <mergeCell ref="L29:Q29"/>
    <mergeCell ref="L30:Q30"/>
    <mergeCell ref="K33:Q33"/>
    <mergeCell ref="K34:Q34"/>
    <mergeCell ref="K36:Q37"/>
    <mergeCell ref="F43:H43"/>
    <mergeCell ref="L43:N43"/>
    <mergeCell ref="F44:H44"/>
    <mergeCell ref="L44:N44"/>
    <mergeCell ref="AE44:AF44"/>
    <mergeCell ref="AE62:AE65"/>
    <mergeCell ref="AE67:AE69"/>
    <mergeCell ref="F46:H46"/>
    <mergeCell ref="L46:N46"/>
    <mergeCell ref="F47:H47"/>
    <mergeCell ref="L47:N47"/>
    <mergeCell ref="F49:H49"/>
    <mergeCell ref="F50:H5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zoomScale="85" zoomScaleNormal="85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8.88671875" hidden="1" customWidth="1"/>
    <col min="57" max="57" width="2.33203125" customWidth="1"/>
    <col min="58" max="58" width="5" style="293" customWidth="1"/>
  </cols>
  <sheetData>
    <row r="1" spans="1:58" ht="14.4" customHeight="1" x14ac:dyDescent="0.3">
      <c r="A1" s="1"/>
      <c r="B1" s="611" t="s">
        <v>375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10U</v>
      </c>
      <c r="Q1" s="621"/>
      <c r="R1" s="621"/>
      <c r="S1" s="621"/>
      <c r="T1" s="621"/>
      <c r="U1" s="621"/>
      <c r="V1" s="622"/>
      <c r="BF1" s="407"/>
    </row>
    <row r="2" spans="1:58" ht="14.4" customHeight="1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  <c r="BF2" s="408"/>
    </row>
    <row r="3" spans="1:58" ht="15" customHeight="1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  <c r="BF3" s="408"/>
    </row>
    <row r="4" spans="1:58" ht="18" thickBot="1" x14ac:dyDescent="0.35"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4"/>
      <c r="P4" s="514"/>
      <c r="Q4" s="514"/>
      <c r="R4" s="514"/>
      <c r="S4" s="514"/>
      <c r="T4" s="514"/>
      <c r="U4" s="514"/>
      <c r="V4" s="514"/>
      <c r="AH4" s="301" t="s">
        <v>16</v>
      </c>
      <c r="BF4" s="408"/>
    </row>
    <row r="5" spans="1:58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  <c r="BF5" s="408"/>
    </row>
    <row r="6" spans="1:58" ht="15.6" x14ac:dyDescent="0.3">
      <c r="B6" s="169" t="str">
        <f>AJ33</f>
        <v>Saturday</v>
      </c>
      <c r="C6" s="5"/>
      <c r="D6" s="510" t="str">
        <f>AK27</f>
        <v>Fair Haven</v>
      </c>
      <c r="E6" s="7"/>
      <c r="F6" s="8"/>
      <c r="G6" s="7"/>
      <c r="H6" s="43" t="str">
        <f>AK29</f>
        <v xml:space="preserve">Fair Haven 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f>AK33</f>
        <v>41783</v>
      </c>
      <c r="C7" s="4"/>
      <c r="D7" s="511" t="str">
        <f>AK28</f>
        <v>Field #4</v>
      </c>
      <c r="E7" s="512"/>
      <c r="F7" s="13" t="s">
        <v>135</v>
      </c>
      <c r="G7" s="9"/>
      <c r="H7" s="50" t="str">
        <f>AK30</f>
        <v>Field #2</v>
      </c>
      <c r="I7" s="512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P11</f>
        <v>Intensity Baseball black</v>
      </c>
      <c r="E9" s="69"/>
      <c r="F9" s="476">
        <v>15</v>
      </c>
      <c r="G9" s="9"/>
      <c r="H9" s="36" t="str">
        <f>P9</f>
        <v>Wall Surge</v>
      </c>
      <c r="I9" s="69"/>
      <c r="J9" s="476">
        <v>5</v>
      </c>
      <c r="K9" s="9"/>
      <c r="L9" s="4"/>
      <c r="M9" s="4"/>
      <c r="P9" s="71" t="str">
        <f t="shared" ref="P9:P14" si="0">AK11</f>
        <v>Wall Surge</v>
      </c>
      <c r="Q9" s="72">
        <f>(IF(J9&gt;J10,1,0))+(IF(J16&gt;J15,1,0))+(IF(J27&gt;J26,1,0))+(IF(J29&gt;J30,1,0))</f>
        <v>1</v>
      </c>
      <c r="R9" s="73">
        <f>(IF(J9&lt;J10,1,0))+(IF(J16&lt;J15,1,0))+(IF(J27&lt;J26,1,0))+(IF(J29&lt;J30,1,0))</f>
        <v>3</v>
      </c>
      <c r="S9" s="73">
        <f>IF(J9&lt;&gt;"",(IF(J9=J10,1,0)),0)+IF(J16&lt;&gt;"",(IF(J16=J15,1,0)),0)+IF(J27&lt;&gt;"",(IF(J27=J26,1,0)),0)+IF(J29&lt;&gt;"",(IF(J29=J30,1,0)),0)</f>
        <v>0</v>
      </c>
      <c r="T9" s="73">
        <f t="shared" ref="T9:T14" si="1">(Q9*2)+(S9*1)</f>
        <v>2</v>
      </c>
      <c r="U9" s="73">
        <f>J10+J15+J26+J30</f>
        <v>25</v>
      </c>
      <c r="V9" s="74">
        <f>J9+J16+J27+J29</f>
        <v>22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tr">
        <f>AK26</f>
        <v>10U</v>
      </c>
      <c r="AK9" s="601"/>
      <c r="BF9" s="408"/>
    </row>
    <row r="10" spans="1:58" ht="15" thickBot="1" x14ac:dyDescent="0.35">
      <c r="B10" s="22"/>
      <c r="C10" s="4"/>
      <c r="D10" s="39" t="str">
        <f>P12</f>
        <v>FH Baseball</v>
      </c>
      <c r="E10" s="75"/>
      <c r="F10" s="477">
        <v>2</v>
      </c>
      <c r="G10" s="9"/>
      <c r="H10" s="39" t="str">
        <f>P10</f>
        <v>Howell Fury</v>
      </c>
      <c r="I10" s="75"/>
      <c r="J10" s="477">
        <v>10</v>
      </c>
      <c r="K10" s="9"/>
      <c r="L10" s="4"/>
      <c r="M10" s="4"/>
      <c r="P10" s="71" t="str">
        <f t="shared" si="0"/>
        <v>Howell Fury</v>
      </c>
      <c r="Q10" s="72">
        <f>(IF(J10&gt;J9,1,0))+(IF(J12&gt;J13,1,0))+(IF(F29&gt;F30,1,0))+(IF(J33&gt;J32,1,0))</f>
        <v>2</v>
      </c>
      <c r="R10" s="73">
        <f>(IF(J10&lt;J9,1,0))+(IF(J12&lt;J13,1,0))+(IF(F29&lt;F30,1,0))+(IF(J33&lt;J32,1,0))</f>
        <v>2</v>
      </c>
      <c r="S10" s="73">
        <f>IF(J10&lt;&gt;"",(IF(J10=J9,1,0)),0)+IF(J12&lt;&gt;"",(IF(J12=J13,1,0)),0)+IF(F29&lt;&gt;"",(IF(F29=F30,1,0)),0)+IF(J33&lt;&gt;"",(IF(J33=J32,1,0)),0)</f>
        <v>0</v>
      </c>
      <c r="T10" s="73">
        <f t="shared" si="1"/>
        <v>4</v>
      </c>
      <c r="U10" s="73">
        <f>J9+J13+J32+F30</f>
        <v>43</v>
      </c>
      <c r="V10" s="74">
        <f>J10+J12+J33+F29</f>
        <v>27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Intensity Baseball black</v>
      </c>
      <c r="Q11" s="72">
        <f>(IF(F9&gt;F10,1,0))+(IF(J13&gt;J12,1,0))+(IF(F26&gt;F27,1,0))+(IF(J30&gt;J29,1,0))</f>
        <v>3</v>
      </c>
      <c r="R11" s="73">
        <f>(IF(J13&lt;J12,1,0))+(IF(F9&lt;F10,1,0))+(IF(F26&lt;F27,1,0))+(IF(J30&lt;J29,1,0))</f>
        <v>1</v>
      </c>
      <c r="S11" s="73">
        <f>IF(J13&lt;&gt;"",(IF(J13=J12,1,0)),0)+IF(F9&lt;&gt;"",(IF(F9=F10,1,0)),0)+IF(F26&lt;&gt;"",(IF(F26=F27,1,0)),0)+IF(J30&lt;&gt;"",(IF(J30=J29,1,0)),0)</f>
        <v>0</v>
      </c>
      <c r="T11" s="73">
        <f t="shared" si="1"/>
        <v>6</v>
      </c>
      <c r="U11" s="73">
        <f>J12+F10+J29+F27</f>
        <v>18</v>
      </c>
      <c r="V11" s="74">
        <f>F9+J13+J30+F26</f>
        <v>42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25" t="s">
        <v>381</v>
      </c>
      <c r="AN11" s="521" t="s">
        <v>105</v>
      </c>
      <c r="AO11" t="s">
        <v>86</v>
      </c>
      <c r="AU11" s="295"/>
      <c r="BF11" s="409"/>
    </row>
    <row r="12" spans="1:58" ht="16.2" thickBot="1" x14ac:dyDescent="0.35">
      <c r="B12" s="45">
        <v>0.46875</v>
      </c>
      <c r="C12" s="4"/>
      <c r="D12" s="36" t="str">
        <f>P13</f>
        <v>Jersey Shore Thunder</v>
      </c>
      <c r="E12" s="69"/>
      <c r="F12" s="476">
        <v>2</v>
      </c>
      <c r="G12" s="9"/>
      <c r="H12" s="36" t="str">
        <f>P10</f>
        <v>Howell Fury</v>
      </c>
      <c r="I12" s="69"/>
      <c r="J12" s="476">
        <v>6</v>
      </c>
      <c r="K12" s="9"/>
      <c r="L12" s="4"/>
      <c r="M12" s="4"/>
      <c r="P12" s="71" t="str">
        <f t="shared" si="0"/>
        <v>FH Baseball</v>
      </c>
      <c r="Q12" s="72">
        <f>(IF(F10&gt;F9,1,0))+(IF(F15&gt;F16,1,0))+(IF(F30&gt;F29,1,0))+(IF(F32&gt;F33,1,0))</f>
        <v>1</v>
      </c>
      <c r="R12" s="73">
        <f>(IF(F10&lt;F9,1,0))+(IF(F15&lt;F16,1,0))+(IF(F30&lt;F29,1,0))+(IF(F32&lt;F33,1,0))</f>
        <v>3</v>
      </c>
      <c r="S12" s="73">
        <f>IF(F10&lt;&gt;"",(IF(F10=F9,1,0)),0)+IF(F15&lt;&gt;"",(IF(F15=F16,1,0)),0)+IF(F30&lt;&gt;"",(IF(F30=F29,1,0)),0)+IF(F32&lt;&gt;"",(IF(F32=F33,1,0)),0)</f>
        <v>0</v>
      </c>
      <c r="T12" s="73">
        <f t="shared" si="1"/>
        <v>2</v>
      </c>
      <c r="U12" s="73">
        <f>F9+F16+F29+F33</f>
        <v>39</v>
      </c>
      <c r="V12" s="74">
        <f>F10+F15+F30+F32</f>
        <v>18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24" t="s">
        <v>378</v>
      </c>
      <c r="AN12" s="521" t="s">
        <v>378</v>
      </c>
      <c r="AV12" s="390"/>
      <c r="AW12" s="391" t="str">
        <f>AK26</f>
        <v>10U</v>
      </c>
      <c r="AX12" s="392"/>
      <c r="AY12" s="392"/>
      <c r="AZ12" s="398"/>
      <c r="BA12" s="390"/>
      <c r="BB12" s="391" t="str">
        <f>AK26</f>
        <v>10U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Intensity Baseball blue</v>
      </c>
      <c r="E13" s="75"/>
      <c r="F13" s="477">
        <v>13</v>
      </c>
      <c r="G13" s="9"/>
      <c r="H13" s="39" t="str">
        <f>P11</f>
        <v>Intensity Baseball black</v>
      </c>
      <c r="I13" s="75"/>
      <c r="J13" s="477">
        <v>12</v>
      </c>
      <c r="K13" s="9"/>
      <c r="L13" s="4"/>
      <c r="M13" s="4"/>
      <c r="P13" s="71" t="str">
        <f t="shared" si="0"/>
        <v>Jersey Shore Thunder</v>
      </c>
      <c r="Q13" s="72">
        <f>(IF(F12&gt;F13,1,0))+(IF(J15&gt;J16,1,0))+(IF(F27&gt;F26,1,0))+(IF(F33&gt;F32,1,0))</f>
        <v>1</v>
      </c>
      <c r="R13" s="73">
        <f>(IF(F12&lt;F13,1,0))+(IF(J15&lt;J16,1,0))+(IF(F27&lt;F26,1,0))+(IF(F33&lt;F32,1,0))</f>
        <v>3</v>
      </c>
      <c r="S13" s="73">
        <f>IF(F12&lt;&gt;"",(IF(F12=F13,1,0)),0)+IF(J15&lt;&gt;"",(IF(J15=J16,1,0)),0)+IF(F27&lt;&gt;"",(IF(F27=F26,1,0)),0)+IF(F33&lt;&gt;"",(IF(F33=F32,1,0)),0)</f>
        <v>0</v>
      </c>
      <c r="T13" s="73">
        <f t="shared" si="1"/>
        <v>2</v>
      </c>
      <c r="U13" s="73">
        <f>F13+J16+F26+F32</f>
        <v>40</v>
      </c>
      <c r="V13" s="74">
        <f>F12+J15+F27+F33</f>
        <v>19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24" t="s">
        <v>379</v>
      </c>
      <c r="AN13" s="521" t="s">
        <v>379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Intensity Baseball blue</v>
      </c>
      <c r="Q14" s="72">
        <f>(IF(F13&gt;F12,1,0))+(IF(F16&gt;F15,1,0))+(IF(J26&gt;J27,1,0))+(IF(J32&gt;J33,1,0))</f>
        <v>4</v>
      </c>
      <c r="R14" s="73">
        <f>(IF(F16&lt;F15,1,0))+(IF(F13&lt;F12,1,0))+(IF(J26&lt;J27,1,0))+(IF(J32&lt;J33,1,0))</f>
        <v>0</v>
      </c>
      <c r="S14" s="73">
        <f>IF(F13&lt;&gt;"",(IF(F13=F12,1,0)),0)+IF(F16&lt;&gt;"",(IF(F16=F15,1,0)),0)+IF(J26&lt;&gt;"",(IF(J26=J27,1,0)),0)+IF(J32&lt;&gt;"",(IF(J32=J33,1,0)),0)</f>
        <v>0</v>
      </c>
      <c r="T14" s="73">
        <f t="shared" si="1"/>
        <v>8</v>
      </c>
      <c r="U14" s="73">
        <f>F15+F12+J27+J33</f>
        <v>10</v>
      </c>
      <c r="V14" s="74">
        <f>F13+F16+J26+J32</f>
        <v>47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25" t="s">
        <v>382</v>
      </c>
      <c r="AN14" s="521" t="s">
        <v>380</v>
      </c>
      <c r="AO14" t="s">
        <v>86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x14ac:dyDescent="0.3">
      <c r="B15" s="45">
        <v>6.25E-2</v>
      </c>
      <c r="C15" s="4"/>
      <c r="D15" s="36" t="str">
        <f>P12</f>
        <v>FH Baseball</v>
      </c>
      <c r="E15" s="69"/>
      <c r="F15" s="476">
        <v>3</v>
      </c>
      <c r="G15" s="9"/>
      <c r="H15" s="36" t="str">
        <f>P13</f>
        <v>Jersey Shore Thunder</v>
      </c>
      <c r="I15" s="69"/>
      <c r="J15" s="476">
        <v>1</v>
      </c>
      <c r="K15" s="9"/>
      <c r="L15" s="4"/>
      <c r="M15" s="4"/>
      <c r="P15" s="68"/>
      <c r="Q15" s="68"/>
      <c r="R15" s="68"/>
      <c r="S15" s="68"/>
      <c r="T15" s="68"/>
      <c r="U15" s="68"/>
      <c r="V15" s="28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24" t="s">
        <v>105</v>
      </c>
      <c r="AN15" s="522" t="s">
        <v>381</v>
      </c>
      <c r="AS15" s="85"/>
      <c r="AT15" s="86"/>
      <c r="AV15" s="393"/>
      <c r="AW15" s="339">
        <f>B7</f>
        <v>41783</v>
      </c>
      <c r="AX15" s="320"/>
      <c r="AY15" s="320"/>
      <c r="AZ15" s="399"/>
      <c r="BA15" s="393"/>
      <c r="BB15" s="339">
        <f>$AW$15</f>
        <v>41783</v>
      </c>
      <c r="BC15" s="320"/>
      <c r="BD15" s="320"/>
      <c r="BE15" s="17"/>
    </row>
    <row r="16" spans="1:58" ht="15" thickBot="1" x14ac:dyDescent="0.35">
      <c r="B16" s="22"/>
      <c r="C16" s="4"/>
      <c r="D16" s="39" t="str">
        <f>P14</f>
        <v>Intensity Baseball blue</v>
      </c>
      <c r="E16" s="75"/>
      <c r="F16" s="477">
        <v>6</v>
      </c>
      <c r="G16" s="9"/>
      <c r="H16" s="39" t="str">
        <f>P9</f>
        <v>Wall Surge</v>
      </c>
      <c r="I16" s="75"/>
      <c r="J16" s="477">
        <v>11</v>
      </c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24" t="s">
        <v>380</v>
      </c>
      <c r="AN16" s="522" t="s">
        <v>382</v>
      </c>
      <c r="AS16" s="85"/>
      <c r="AT16" s="86"/>
      <c r="AU16" s="295"/>
      <c r="AV16" s="393"/>
      <c r="AW16" s="340" t="str">
        <f>D6</f>
        <v>Fair Haven</v>
      </c>
      <c r="AX16" s="340" t="str">
        <f>D7</f>
        <v>Field #4</v>
      </c>
      <c r="AY16" s="343" t="s">
        <v>135</v>
      </c>
      <c r="AZ16" s="404"/>
      <c r="BA16" s="393"/>
      <c r="BB16" s="340" t="str">
        <f>H6</f>
        <v xml:space="preserve">Fair Haven </v>
      </c>
      <c r="BC16" s="340" t="str">
        <f>H7</f>
        <v>Field #2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84"/>
      <c r="AN17" s="95"/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30">
        <v>0.13541666666666666</v>
      </c>
      <c r="C18" s="4"/>
      <c r="D18" s="36"/>
      <c r="E18" s="69"/>
      <c r="F18" s="70"/>
      <c r="G18" s="9"/>
      <c r="H18" s="36"/>
      <c r="I18" s="69"/>
      <c r="J18" s="70"/>
      <c r="K18" s="9"/>
      <c r="L18" s="4"/>
      <c r="M18" s="4"/>
      <c r="P18" s="103" t="s">
        <v>160</v>
      </c>
      <c r="Q18" s="653" t="s">
        <v>136</v>
      </c>
      <c r="R18" s="654"/>
      <c r="S18" s="654"/>
      <c r="T18" s="654"/>
      <c r="U18" s="654"/>
      <c r="V18" s="655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2"/>
      <c r="AN18" s="97"/>
      <c r="AS18" s="85"/>
      <c r="AT18" s="86"/>
      <c r="AV18" s="393"/>
      <c r="AW18" s="333" t="str">
        <f>D9</f>
        <v>Intensity Baseball black</v>
      </c>
      <c r="AX18" s="4"/>
      <c r="AY18" s="317"/>
      <c r="AZ18" s="404"/>
      <c r="BA18" s="393"/>
      <c r="BB18" s="4"/>
      <c r="BC18" s="333" t="str">
        <f>H9</f>
        <v>Wall Surge</v>
      </c>
      <c r="BD18" s="319"/>
      <c r="BE18" s="17"/>
    </row>
    <row r="19" spans="2:58" ht="15" thickBot="1" x14ac:dyDescent="0.35">
      <c r="B19" s="31"/>
      <c r="C19" s="4"/>
      <c r="D19" s="39"/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656" t="s">
        <v>380</v>
      </c>
      <c r="R19" s="657"/>
      <c r="S19" s="657"/>
      <c r="T19" s="657"/>
      <c r="U19" s="657"/>
      <c r="V19" s="65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FH Baseball</v>
      </c>
      <c r="AX19" s="4"/>
      <c r="AY19" s="318"/>
      <c r="AZ19" s="404"/>
      <c r="BA19" s="393"/>
      <c r="BB19" s="320"/>
      <c r="BC19" s="333" t="str">
        <f>H10</f>
        <v>Howell Fury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59" t="s">
        <v>379</v>
      </c>
      <c r="R20" s="660"/>
      <c r="S20" s="660"/>
      <c r="T20" s="660"/>
      <c r="U20" s="660"/>
      <c r="V20" s="661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659" t="s">
        <v>378</v>
      </c>
      <c r="R21" s="660"/>
      <c r="S21" s="660"/>
      <c r="T21" s="660"/>
      <c r="U21" s="660"/>
      <c r="V21" s="661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512"/>
      <c r="H22" s="23"/>
      <c r="I22" s="75"/>
      <c r="J22" s="76"/>
      <c r="K22" s="512"/>
      <c r="L22" s="4"/>
      <c r="M22" s="4"/>
      <c r="P22" s="68"/>
      <c r="Q22" s="68"/>
      <c r="R22" s="68"/>
      <c r="S22" s="68"/>
      <c r="T22" s="68"/>
      <c r="U22" s="68"/>
      <c r="V22" s="28"/>
      <c r="W22" s="6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tr">
        <f>AJ34</f>
        <v>Sunday</v>
      </c>
      <c r="C24" s="5"/>
      <c r="D24" s="510" t="str">
        <f>D6</f>
        <v>Fair Haven</v>
      </c>
      <c r="E24" s="7"/>
      <c r="F24" s="8"/>
      <c r="G24" s="7"/>
      <c r="H24" s="518" t="str">
        <f>H6</f>
        <v xml:space="preserve">Fair Haven 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f>AK34</f>
        <v>41784</v>
      </c>
      <c r="C25" s="16"/>
      <c r="D25" s="511" t="str">
        <f>D7</f>
        <v>Field #4</v>
      </c>
      <c r="E25" s="9"/>
      <c r="F25" s="104" t="s">
        <v>135</v>
      </c>
      <c r="G25" s="9"/>
      <c r="H25" s="519" t="str">
        <f>H7</f>
        <v>Field #2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10U</v>
      </c>
      <c r="AX25" s="392"/>
      <c r="AY25" s="392"/>
      <c r="AZ25" s="398"/>
      <c r="BA25" s="390"/>
      <c r="BB25" s="391" t="str">
        <f>AK26</f>
        <v>10U</v>
      </c>
      <c r="BC25" s="392"/>
      <c r="BD25" s="392"/>
      <c r="BE25" s="57"/>
    </row>
    <row r="26" spans="2:58" ht="15" thickBot="1" x14ac:dyDescent="0.35">
      <c r="B26" s="45">
        <v>0.375</v>
      </c>
      <c r="C26" s="4"/>
      <c r="D26" s="36" t="str">
        <f>P11</f>
        <v>Intensity Baseball black</v>
      </c>
      <c r="E26" s="69"/>
      <c r="F26" s="476">
        <v>6</v>
      </c>
      <c r="G26" s="9"/>
      <c r="H26" s="36" t="str">
        <f>P14</f>
        <v>Intensity Baseball blue</v>
      </c>
      <c r="I26" s="69"/>
      <c r="J26" s="476">
        <v>5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29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P13</f>
        <v>Jersey Shore Thunder</v>
      </c>
      <c r="E27" s="75"/>
      <c r="F27" s="477">
        <v>7</v>
      </c>
      <c r="G27" s="9"/>
      <c r="H27" s="39" t="str">
        <f>P9</f>
        <v>Wall Surge</v>
      </c>
      <c r="I27" s="75"/>
      <c r="J27" s="477">
        <v>3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186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16"/>
      <c r="R28" s="516"/>
      <c r="S28" s="516"/>
      <c r="T28" s="516"/>
      <c r="U28" s="516"/>
      <c r="V28" s="516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376</v>
      </c>
      <c r="AS28" s="85"/>
      <c r="AT28" s="86"/>
      <c r="AV28" s="393"/>
      <c r="AW28" s="339">
        <f>$AW$15</f>
        <v>41783</v>
      </c>
      <c r="AX28" s="320"/>
      <c r="AY28" s="320"/>
      <c r="AZ28" s="399"/>
      <c r="BA28" s="393"/>
      <c r="BB28" s="339">
        <f>$AW$15</f>
        <v>41783</v>
      </c>
      <c r="BC28" s="320"/>
      <c r="BD28" s="320"/>
      <c r="BE28" s="17"/>
    </row>
    <row r="29" spans="2:58" x14ac:dyDescent="0.3">
      <c r="B29" s="30">
        <v>0.46875</v>
      </c>
      <c r="C29" s="4"/>
      <c r="D29" s="36" t="str">
        <f>P10</f>
        <v>Howell Fury</v>
      </c>
      <c r="E29" s="69"/>
      <c r="F29" s="476">
        <v>9</v>
      </c>
      <c r="G29" s="9"/>
      <c r="H29" s="36" t="str">
        <f>P9</f>
        <v>Wall Surge</v>
      </c>
      <c r="I29" s="69"/>
      <c r="J29" s="476">
        <v>3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515" t="s">
        <v>83</v>
      </c>
      <c r="AB29" s="277"/>
      <c r="AC29" s="277"/>
      <c r="AD29" s="277"/>
      <c r="AE29" s="277"/>
      <c r="AJ29" s="109" t="s">
        <v>164</v>
      </c>
      <c r="AK29" s="110" t="s">
        <v>274</v>
      </c>
      <c r="AS29" s="85"/>
      <c r="AT29" s="86"/>
      <c r="AV29" s="393"/>
      <c r="AW29" s="340" t="str">
        <f>AW16</f>
        <v>Fair Haven</v>
      </c>
      <c r="AX29" s="340" t="str">
        <f>AX16</f>
        <v>Field #4</v>
      </c>
      <c r="AY29" s="320" t="s">
        <v>135</v>
      </c>
      <c r="AZ29" s="399"/>
      <c r="BA29" s="393"/>
      <c r="BB29" s="340" t="str">
        <f>BB16</f>
        <v xml:space="preserve">Fair Haven </v>
      </c>
      <c r="BC29" s="340" t="str">
        <f>BC16</f>
        <v>Field #2</v>
      </c>
      <c r="BD29" s="320" t="s">
        <v>135</v>
      </c>
      <c r="BE29" s="17"/>
    </row>
    <row r="30" spans="2:58" ht="16.2" thickBot="1" x14ac:dyDescent="0.35">
      <c r="B30" s="31"/>
      <c r="C30" s="4"/>
      <c r="D30" s="39" t="str">
        <f>P12</f>
        <v>FH Baseball</v>
      </c>
      <c r="E30" s="75"/>
      <c r="F30" s="477">
        <v>3</v>
      </c>
      <c r="G30" s="9"/>
      <c r="H30" s="39" t="str">
        <f>P11</f>
        <v>Intensity Baseball black</v>
      </c>
      <c r="I30" s="75"/>
      <c r="J30" s="477">
        <v>9</v>
      </c>
      <c r="K30" s="9"/>
      <c r="L30" s="4"/>
      <c r="M30" s="4"/>
      <c r="P30" s="592" t="str">
        <f>AK26</f>
        <v>10U</v>
      </c>
      <c r="Q30" s="593"/>
      <c r="R30" s="593"/>
      <c r="S30" s="593"/>
      <c r="T30" s="593"/>
      <c r="U30" s="593"/>
      <c r="V30" s="594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284</v>
      </c>
      <c r="AS30" s="85"/>
      <c r="AT30" s="86"/>
      <c r="AV30" s="393"/>
      <c r="AW30" s="341">
        <f>B12</f>
        <v>0.46875</v>
      </c>
      <c r="AX30" s="320"/>
      <c r="AY30" s="320"/>
      <c r="AZ30" s="399"/>
      <c r="BA30" s="393"/>
      <c r="BB30" s="341">
        <f>$AW$30</f>
        <v>0.46875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592" t="s">
        <v>148</v>
      </c>
      <c r="Q31" s="593"/>
      <c r="R31" s="593"/>
      <c r="S31" s="593"/>
      <c r="T31" s="593"/>
      <c r="U31" s="593"/>
      <c r="V31" s="594"/>
      <c r="Z31" s="639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Jersey Shore Thunder</v>
      </c>
      <c r="AX31" s="4"/>
      <c r="AY31" s="319"/>
      <c r="AZ31" s="399"/>
      <c r="BA31" s="393"/>
      <c r="BB31" s="320" t="str">
        <f>H12</f>
        <v>Howell Fury</v>
      </c>
      <c r="BC31" s="4"/>
      <c r="BD31" s="141"/>
      <c r="BE31" s="17"/>
    </row>
    <row r="32" spans="2:58" ht="15" thickBot="1" x14ac:dyDescent="0.35">
      <c r="B32" s="30">
        <v>6.25E-2</v>
      </c>
      <c r="C32" s="4"/>
      <c r="D32" s="36" t="str">
        <f>P12</f>
        <v>FH Baseball</v>
      </c>
      <c r="E32" s="117"/>
      <c r="F32" s="536">
        <v>10</v>
      </c>
      <c r="G32" s="9"/>
      <c r="H32" s="36" t="str">
        <f>P14</f>
        <v>Intensity Baseball blue</v>
      </c>
      <c r="I32" s="69"/>
      <c r="J32" s="476">
        <v>23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Intensity Baseball blue</v>
      </c>
      <c r="AX32" s="4"/>
      <c r="AY32" s="321"/>
      <c r="AZ32" s="399"/>
      <c r="BA32" s="393"/>
      <c r="BB32" s="320" t="str">
        <f>H13</f>
        <v>Intensity Baseball black</v>
      </c>
      <c r="BC32" s="4"/>
      <c r="BD32" s="329"/>
      <c r="BE32" s="17"/>
    </row>
    <row r="33" spans="2:57" ht="15" customHeight="1" thickBot="1" x14ac:dyDescent="0.35">
      <c r="B33" s="31"/>
      <c r="C33" s="4"/>
      <c r="D33" s="49" t="str">
        <f>P13</f>
        <v>Jersey Shore Thunder</v>
      </c>
      <c r="E33" s="9"/>
      <c r="F33" s="537">
        <v>9</v>
      </c>
      <c r="G33" s="9"/>
      <c r="H33" s="49" t="str">
        <f>P10</f>
        <v>Howell Fury</v>
      </c>
      <c r="I33" s="75"/>
      <c r="J33" s="477">
        <v>2</v>
      </c>
      <c r="K33" s="9"/>
      <c r="L33" s="4"/>
      <c r="M33" s="4"/>
      <c r="P33" s="589" t="str">
        <f>IF(J46&lt;&gt;"",(IF(J47&gt;J46,F47,F46)),"")</f>
        <v>Intensity Baseball black</v>
      </c>
      <c r="Q33" s="590"/>
      <c r="R33" s="590"/>
      <c r="S33" s="590"/>
      <c r="T33" s="590"/>
      <c r="U33" s="590"/>
      <c r="V33" s="591"/>
      <c r="Z33" s="66" t="s">
        <v>155</v>
      </c>
      <c r="AA33" s="71" t="s">
        <v>351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t="s">
        <v>238</v>
      </c>
      <c r="AK33" s="520">
        <v>41783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589"/>
      <c r="Q34" s="590"/>
      <c r="R34" s="590"/>
      <c r="S34" s="590"/>
      <c r="T34" s="590"/>
      <c r="U34" s="590"/>
      <c r="V34" s="591"/>
      <c r="Z34" s="91" t="s">
        <v>159</v>
      </c>
      <c r="AA34" s="71" t="s">
        <v>352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t="s">
        <v>239</v>
      </c>
      <c r="AK34" s="520">
        <v>41784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/>
      <c r="E35" s="69"/>
      <c r="F35" s="493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285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t="s">
        <v>277</v>
      </c>
      <c r="AK35" s="520">
        <v>41785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/>
      <c r="E36" s="75"/>
      <c r="F36" s="494"/>
      <c r="G36" s="9"/>
      <c r="H36" s="39"/>
      <c r="I36" s="75"/>
      <c r="J36" s="76"/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10U</v>
      </c>
      <c r="AX38" s="392"/>
      <c r="AY38" s="392"/>
      <c r="AZ38" s="398"/>
      <c r="BA38" s="390"/>
      <c r="BB38" s="391" t="str">
        <f>AK26</f>
        <v>10U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12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L40" s="9"/>
      <c r="M40" s="4"/>
      <c r="N40" s="166"/>
      <c r="O40" s="166"/>
      <c r="P40" s="166"/>
      <c r="Q40" s="5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tr">
        <f>AJ35</f>
        <v>Monday</v>
      </c>
      <c r="D41" s="130" t="str">
        <f>D24</f>
        <v>Fair Haven</v>
      </c>
      <c r="E41" s="7"/>
      <c r="F41" s="585" t="s">
        <v>136</v>
      </c>
      <c r="G41" s="585"/>
      <c r="H41" s="586"/>
      <c r="I41" s="157"/>
      <c r="J41" s="8"/>
      <c r="K41" s="9"/>
      <c r="L41" s="9"/>
      <c r="M41" s="4"/>
      <c r="N41" s="166"/>
      <c r="O41" s="166"/>
      <c r="P41" s="523"/>
      <c r="Q41" s="523"/>
      <c r="R41" s="9"/>
      <c r="S41" s="9"/>
      <c r="T41" s="9"/>
      <c r="U41" s="9"/>
      <c r="V41" s="9"/>
      <c r="AV41" s="393"/>
      <c r="AW41" s="339">
        <f>$AW$15</f>
        <v>41783</v>
      </c>
      <c r="AX41" s="320"/>
      <c r="AY41" s="320"/>
      <c r="AZ41" s="399"/>
      <c r="BA41" s="393"/>
      <c r="BB41" s="339">
        <f>$AW$15</f>
        <v>41783</v>
      </c>
      <c r="BC41" s="320"/>
      <c r="BD41" s="320"/>
      <c r="BE41" s="17"/>
    </row>
    <row r="42" spans="2:57" ht="15" thickBot="1" x14ac:dyDescent="0.35">
      <c r="B42" s="256">
        <f>AK35</f>
        <v>41785</v>
      </c>
      <c r="C42" s="16"/>
      <c r="D42" s="132" t="str">
        <f>D25</f>
        <v>Field #4</v>
      </c>
      <c r="E42" s="512"/>
      <c r="F42" s="640"/>
      <c r="G42" s="640"/>
      <c r="H42" s="641"/>
      <c r="I42" s="158" t="s">
        <v>135</v>
      </c>
      <c r="J42" s="13" t="s">
        <v>135</v>
      </c>
      <c r="K42" s="9"/>
      <c r="L42" s="4"/>
      <c r="M42" s="4"/>
      <c r="N42" s="516"/>
      <c r="O42" s="516"/>
      <c r="P42" s="523"/>
      <c r="Q42" s="523"/>
      <c r="R42" s="9"/>
      <c r="S42" s="9"/>
      <c r="T42" s="9"/>
      <c r="U42" s="9"/>
      <c r="V42" s="9"/>
      <c r="AV42" s="393"/>
      <c r="AW42" s="339" t="str">
        <f>AW29</f>
        <v>Fair Haven</v>
      </c>
      <c r="AX42" s="340" t="str">
        <f>AX29</f>
        <v>Field #4</v>
      </c>
      <c r="AY42" s="320" t="s">
        <v>135</v>
      </c>
      <c r="AZ42" s="399"/>
      <c r="BA42" s="393"/>
      <c r="BB42" s="339" t="str">
        <f>BB16</f>
        <v xml:space="preserve">Fair Haven </v>
      </c>
      <c r="BC42" s="340" t="str">
        <f>BC16</f>
        <v>Field #2</v>
      </c>
      <c r="BD42" s="320"/>
      <c r="BE42" s="17"/>
    </row>
    <row r="43" spans="2:57" x14ac:dyDescent="0.3">
      <c r="B43" s="30">
        <v>0.375</v>
      </c>
      <c r="D43" s="51" t="s">
        <v>179</v>
      </c>
      <c r="E43" s="133"/>
      <c r="F43" s="636" t="str">
        <f>Q21</f>
        <v>Howell Fury</v>
      </c>
      <c r="G43" s="637"/>
      <c r="H43" s="638"/>
      <c r="I43" s="517"/>
      <c r="J43" s="536">
        <v>1</v>
      </c>
      <c r="K43" s="9"/>
      <c r="L43" s="4"/>
      <c r="M43" s="4"/>
      <c r="N43" s="516"/>
      <c r="O43" s="516"/>
      <c r="P43" s="523"/>
      <c r="Q43" s="523"/>
      <c r="R43" s="516"/>
      <c r="S43" s="516"/>
      <c r="T43" s="516"/>
      <c r="U43" s="516"/>
      <c r="V43" s="516"/>
      <c r="AV43" s="393"/>
      <c r="AW43" s="341">
        <f>B15</f>
        <v>6.25E-2</v>
      </c>
      <c r="AX43" s="320"/>
      <c r="AY43" s="4"/>
      <c r="AZ43" s="17"/>
      <c r="BA43" s="393"/>
      <c r="BB43" s="341">
        <f>$AW$43</f>
        <v>6.25E-2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183</v>
      </c>
      <c r="E44" s="135"/>
      <c r="F44" s="647" t="str">
        <f>Q20</f>
        <v>Intensity Baseball black</v>
      </c>
      <c r="G44" s="648"/>
      <c r="H44" s="649"/>
      <c r="I44" s="162"/>
      <c r="J44" s="538">
        <v>11</v>
      </c>
      <c r="K44" s="9"/>
      <c r="L44" s="523"/>
      <c r="M44" s="523"/>
      <c r="N44" s="523"/>
      <c r="O44" s="523"/>
      <c r="P44" s="523"/>
      <c r="Q44" s="523"/>
      <c r="R44" s="516"/>
      <c r="S44" s="516"/>
      <c r="T44" s="516"/>
      <c r="U44" s="516"/>
      <c r="V44" s="516"/>
      <c r="AV44" s="393"/>
      <c r="AW44" s="333" t="str">
        <f>D15</f>
        <v>FH Baseball</v>
      </c>
      <c r="AX44" s="4"/>
      <c r="AY44" s="319"/>
      <c r="AZ44" s="399"/>
      <c r="BA44" s="393"/>
      <c r="BB44" s="333" t="str">
        <f>H15</f>
        <v>Jersey Shore Thunder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4"/>
      <c r="M45" s="4"/>
      <c r="N45" s="516"/>
      <c r="O45" s="516"/>
      <c r="P45" s="523"/>
      <c r="Q45" s="523"/>
      <c r="R45" s="131"/>
      <c r="S45" s="516"/>
      <c r="T45" s="516"/>
      <c r="U45" s="516"/>
      <c r="V45" s="516"/>
      <c r="AV45" s="393"/>
      <c r="AW45" s="333" t="str">
        <f>D16</f>
        <v>Intensity Baseball blue</v>
      </c>
      <c r="AX45" s="4"/>
      <c r="AY45" s="321"/>
      <c r="AZ45" s="399"/>
      <c r="BA45" s="393"/>
      <c r="BB45" s="333" t="str">
        <f>H16</f>
        <v>Wall Surge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297</v>
      </c>
      <c r="E46" s="140"/>
      <c r="F46" s="650" t="str">
        <f>IF(J44&lt;&gt;"",(IF(J44&gt;J43,F44,N43)),"")</f>
        <v>Intensity Baseball black</v>
      </c>
      <c r="G46" s="651"/>
      <c r="H46" s="652"/>
      <c r="I46" s="164"/>
      <c r="J46" s="536">
        <v>10</v>
      </c>
      <c r="K46" s="9"/>
      <c r="L46" s="9"/>
      <c r="M46" s="4"/>
      <c r="N46" s="166"/>
      <c r="O46" s="166"/>
      <c r="P46" s="166"/>
      <c r="Q46" s="516"/>
      <c r="R46" s="516"/>
      <c r="S46" s="516"/>
      <c r="T46" s="516"/>
      <c r="U46" s="516"/>
      <c r="V46" s="516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151</v>
      </c>
      <c r="E47" s="142"/>
      <c r="F47" s="636" t="str">
        <f>Q19</f>
        <v>Intensity Baseball blue</v>
      </c>
      <c r="G47" s="637"/>
      <c r="H47" s="638"/>
      <c r="I47" s="165"/>
      <c r="J47" s="538">
        <v>5</v>
      </c>
      <c r="K47" s="9"/>
      <c r="L47" s="9"/>
      <c r="M47" s="4"/>
      <c r="N47" s="166"/>
      <c r="O47" s="166"/>
      <c r="P47" s="166"/>
      <c r="Q47" s="516"/>
      <c r="R47" s="516"/>
      <c r="S47" s="516"/>
      <c r="T47" s="516"/>
      <c r="U47" s="516"/>
      <c r="V47" s="516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16"/>
      <c r="O49" s="516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16"/>
      <c r="O50" s="516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10U</v>
      </c>
      <c r="AX51" s="392"/>
      <c r="AY51" s="392"/>
      <c r="AZ51" s="398"/>
      <c r="BA51" s="390"/>
      <c r="BB51" s="391" t="str">
        <f>AK26</f>
        <v>10U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41783</v>
      </c>
      <c r="AX54" s="320"/>
      <c r="AY54" s="320"/>
      <c r="AZ54" s="399"/>
      <c r="BA54" s="393"/>
      <c r="BB54" s="339">
        <f>$AW$15</f>
        <v>41783</v>
      </c>
      <c r="BC54" s="320"/>
      <c r="BD54" s="320"/>
      <c r="BE54" s="17"/>
    </row>
    <row r="55" spans="11:57" x14ac:dyDescent="0.3">
      <c r="AV55" s="393"/>
      <c r="AW55" s="339" t="str">
        <f>AW42</f>
        <v>Fair Haven</v>
      </c>
      <c r="AX55" s="339" t="str">
        <f>AX42</f>
        <v>Field #4</v>
      </c>
      <c r="AY55" s="320"/>
      <c r="AZ55" s="399"/>
      <c r="BA55" s="393"/>
      <c r="BB55" s="339" t="str">
        <f>BB16</f>
        <v xml:space="preserve">Fair Haven </v>
      </c>
      <c r="BC55" s="340" t="str">
        <f>BC16</f>
        <v>Field #2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>
        <f>D18</f>
        <v>0</v>
      </c>
      <c r="AX57" s="4"/>
      <c r="AY57" s="319"/>
      <c r="AZ57" s="399"/>
      <c r="BA57" s="393"/>
      <c r="BB57" s="333">
        <f>H18</f>
        <v>0</v>
      </c>
      <c r="BC57" s="4"/>
      <c r="BD57" s="319"/>
      <c r="BE57" s="17"/>
    </row>
    <row r="58" spans="11:57" x14ac:dyDescent="0.3">
      <c r="AV58" s="393"/>
      <c r="AW58" s="333">
        <f>D19</f>
        <v>0</v>
      </c>
      <c r="AX58" s="4"/>
      <c r="AY58" s="321"/>
      <c r="AZ58" s="399"/>
      <c r="BA58" s="393"/>
      <c r="BB58" s="333">
        <f>H19</f>
        <v>0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10U</v>
      </c>
      <c r="AX64" s="392"/>
      <c r="AY64" s="392"/>
      <c r="AZ64" s="398"/>
      <c r="BA64" s="390"/>
      <c r="BB64" s="391" t="str">
        <f>AK26</f>
        <v>10U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41783</v>
      </c>
      <c r="AX67" s="339" t="str">
        <f>AX55</f>
        <v>Field #4</v>
      </c>
      <c r="AY67" s="320"/>
      <c r="AZ67" s="399"/>
      <c r="BA67" s="393"/>
      <c r="BB67" s="339">
        <f>$AW$15</f>
        <v>41783</v>
      </c>
      <c r="BC67" s="320"/>
      <c r="BD67" s="320"/>
      <c r="BE67" s="17"/>
    </row>
    <row r="68" spans="48:57" x14ac:dyDescent="0.3">
      <c r="AV68" s="393"/>
      <c r="AW68" s="339" t="str">
        <f>AW55</f>
        <v>Fair Haven</v>
      </c>
      <c r="AX68" s="320"/>
      <c r="AY68" s="320"/>
      <c r="AZ68" s="399"/>
      <c r="BA68" s="393"/>
      <c r="BB68" s="339" t="str">
        <f>BB16</f>
        <v xml:space="preserve">Fair Haven </v>
      </c>
      <c r="BC68" s="340" t="str">
        <f>BC16</f>
        <v>Field #2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10U</v>
      </c>
      <c r="AX77" s="392"/>
      <c r="AY77" s="392"/>
      <c r="AZ77" s="398"/>
      <c r="BA77" s="390"/>
      <c r="BB77" s="391" t="str">
        <f>AK26</f>
        <v>10U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41783</v>
      </c>
      <c r="AX80" s="320"/>
      <c r="AY80" s="320"/>
      <c r="AZ80" s="399"/>
      <c r="BA80" s="393"/>
      <c r="BB80" s="339">
        <f>$AW$15</f>
        <v>41783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0.46875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10U</v>
      </c>
      <c r="AX90" s="392"/>
      <c r="AY90" s="392"/>
      <c r="AZ90" s="398"/>
      <c r="BA90" s="390"/>
      <c r="BB90" s="391" t="str">
        <f>AK26</f>
        <v>10U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41783</v>
      </c>
      <c r="AX93" s="320"/>
      <c r="AY93" s="320"/>
      <c r="AZ93" s="399"/>
      <c r="BA93" s="393"/>
      <c r="BB93" s="339">
        <f>$AW$80</f>
        <v>41783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6.25E-2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10U</v>
      </c>
      <c r="AX103" s="392"/>
      <c r="AY103" s="392"/>
      <c r="AZ103" s="398"/>
      <c r="BA103" s="390"/>
      <c r="BB103" s="391" t="str">
        <f>AK26</f>
        <v>10U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41783</v>
      </c>
      <c r="AX106" s="320"/>
      <c r="AY106" s="320"/>
      <c r="AZ106" s="399"/>
      <c r="BA106" s="393"/>
      <c r="BB106" s="339">
        <f>B25</f>
        <v>41784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Fair Haven</v>
      </c>
      <c r="BC107" s="340" t="str">
        <f>D25</f>
        <v>Field #4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Intensity Baseball black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Jersey Shore Thunder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10U</v>
      </c>
      <c r="AX116" s="392"/>
      <c r="AY116" s="392"/>
      <c r="AZ116" s="398"/>
      <c r="BA116" s="390"/>
      <c r="BB116" s="391" t="str">
        <f>AK26</f>
        <v>10U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41784</v>
      </c>
      <c r="AX119" s="320"/>
      <c r="AY119" s="320"/>
      <c r="AZ119" s="399"/>
      <c r="BA119" s="393"/>
      <c r="BB119" s="339">
        <f>$BB$106</f>
        <v>41784</v>
      </c>
      <c r="BC119" s="320"/>
      <c r="BD119" s="320"/>
      <c r="BE119" s="17"/>
    </row>
    <row r="120" spans="48:57" x14ac:dyDescent="0.3">
      <c r="AV120" s="393"/>
      <c r="AW120" s="339" t="str">
        <f>$BB$107</f>
        <v>Fair Haven</v>
      </c>
      <c r="AX120" s="341" t="str">
        <f>$BC$107</f>
        <v>Field #4</v>
      </c>
      <c r="AY120" s="320" t="s">
        <v>135</v>
      </c>
      <c r="AZ120" s="399"/>
      <c r="BA120" s="393"/>
      <c r="BB120" s="339" t="str">
        <f>$BB$107</f>
        <v>Fair Haven</v>
      </c>
      <c r="BC120" s="341" t="str">
        <f>$BC$107</f>
        <v>Field #4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>Howell Fury</v>
      </c>
      <c r="AX122" s="4"/>
      <c r="AY122" s="319"/>
      <c r="AZ122" s="399"/>
      <c r="BA122" s="393"/>
      <c r="BB122" s="320" t="str">
        <f>D32</f>
        <v>FH Baseball</v>
      </c>
      <c r="BC122" s="4"/>
      <c r="BD122" s="319"/>
      <c r="BE122" s="17"/>
    </row>
    <row r="123" spans="48:57" x14ac:dyDescent="0.3">
      <c r="AV123" s="393"/>
      <c r="AW123" s="333" t="str">
        <f>D30</f>
        <v>FH Baseball</v>
      </c>
      <c r="AX123" s="4"/>
      <c r="AY123" s="321"/>
      <c r="AZ123" s="399"/>
      <c r="BA123" s="393"/>
      <c r="BB123" s="333" t="str">
        <f>D33</f>
        <v>Jersey Shore Thunder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10U</v>
      </c>
      <c r="AX129" s="392"/>
      <c r="AY129" s="392"/>
      <c r="AZ129" s="398"/>
      <c r="BA129" s="390"/>
      <c r="BB129" s="391" t="str">
        <f>AK26</f>
        <v>10U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41784</v>
      </c>
      <c r="AX132" s="320"/>
      <c r="AY132" s="320"/>
      <c r="AZ132" s="399"/>
      <c r="BA132" s="393"/>
      <c r="BB132" s="339">
        <f>$BB$106</f>
        <v>41784</v>
      </c>
      <c r="BC132" s="320"/>
      <c r="BD132" s="320"/>
      <c r="BE132" s="17"/>
    </row>
    <row r="133" spans="48:57" x14ac:dyDescent="0.3">
      <c r="AV133" s="393"/>
      <c r="AW133" s="339" t="str">
        <f>$BB$107</f>
        <v>Fair Haven</v>
      </c>
      <c r="AX133" s="341" t="str">
        <f>$BC$107</f>
        <v>Field #4</v>
      </c>
      <c r="AY133" s="320" t="s">
        <v>135</v>
      </c>
      <c r="AZ133" s="399"/>
      <c r="BA133" s="393"/>
      <c r="BB133" s="339" t="str">
        <f>$BB$107</f>
        <v>Fair Haven</v>
      </c>
      <c r="BC133" s="341" t="str">
        <f>$BC$107</f>
        <v>Field #4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>
        <f>D35</f>
        <v>0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>
        <f>D36</f>
        <v>0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10U</v>
      </c>
      <c r="AX142" s="392"/>
      <c r="AY142" s="392"/>
      <c r="AZ142" s="398"/>
      <c r="BA142" s="390"/>
      <c r="BB142" s="391" t="str">
        <f>AK26</f>
        <v>10U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41784</v>
      </c>
      <c r="AX145" s="320"/>
      <c r="AY145" s="320"/>
      <c r="AZ145" s="399"/>
      <c r="BA145" s="393"/>
      <c r="BB145" s="339">
        <f>$AW$132</f>
        <v>41784</v>
      </c>
      <c r="BC145" s="320"/>
      <c r="BD145" s="320"/>
      <c r="BE145" s="17"/>
    </row>
    <row r="146" spans="48:57" x14ac:dyDescent="0.3">
      <c r="AV146" s="393"/>
      <c r="AW146" s="340" t="str">
        <f>H24</f>
        <v xml:space="preserve">Fair Haven </v>
      </c>
      <c r="AX146" s="341" t="str">
        <f>H25</f>
        <v>Field #2</v>
      </c>
      <c r="AY146" s="320" t="s">
        <v>135</v>
      </c>
      <c r="AZ146" s="399"/>
      <c r="BA146" s="393"/>
      <c r="BB146" s="340" t="str">
        <f>$AW$146</f>
        <v xml:space="preserve">Fair Haven </v>
      </c>
      <c r="BC146" s="341" t="str">
        <f>$AX$146</f>
        <v>Field #2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Intensity Baseball blue</v>
      </c>
      <c r="AX148" s="4"/>
      <c r="AY148" s="141"/>
      <c r="AZ148" s="17"/>
      <c r="BA148" s="393"/>
      <c r="BB148" s="320" t="str">
        <f>H29</f>
        <v>Wall Surge</v>
      </c>
      <c r="BC148" s="4"/>
      <c r="BD148" s="141"/>
      <c r="BE148" s="17"/>
    </row>
    <row r="149" spans="48:57" x14ac:dyDescent="0.3">
      <c r="AV149" s="393"/>
      <c r="AW149" s="413" t="str">
        <f>H27</f>
        <v>Wall Surge</v>
      </c>
      <c r="AX149" s="4"/>
      <c r="AY149" s="321"/>
      <c r="AZ149" s="399"/>
      <c r="BA149" s="393"/>
      <c r="BB149" s="320" t="str">
        <f>H30</f>
        <v>Intensity Baseball black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10U</v>
      </c>
      <c r="AX155" s="392"/>
      <c r="AY155" s="392"/>
      <c r="AZ155" s="398"/>
      <c r="BA155" s="390"/>
      <c r="BB155" s="391" t="str">
        <f>AK26</f>
        <v>10U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41784</v>
      </c>
      <c r="AX158" s="320"/>
      <c r="AY158" s="320"/>
      <c r="AZ158" s="399"/>
      <c r="BA158" s="393"/>
      <c r="BB158" s="339">
        <f>$BB$106</f>
        <v>41784</v>
      </c>
      <c r="BC158" s="320"/>
      <c r="BD158" s="320"/>
      <c r="BE158" s="17"/>
    </row>
    <row r="159" spans="48:57" x14ac:dyDescent="0.3">
      <c r="AV159" s="393"/>
      <c r="AW159" s="339" t="str">
        <f>AW146</f>
        <v xml:space="preserve">Fair Haven </v>
      </c>
      <c r="AX159" s="341" t="str">
        <f>AX146</f>
        <v>Field #2</v>
      </c>
      <c r="AY159" s="320" t="s">
        <v>135</v>
      </c>
      <c r="AZ159" s="399"/>
      <c r="BA159" s="393"/>
      <c r="BB159" s="339" t="str">
        <f>AW146</f>
        <v xml:space="preserve">Fair Haven </v>
      </c>
      <c r="BC159" s="341" t="str">
        <f>AX146</f>
        <v>Field #2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Intensity Baseball blue</v>
      </c>
      <c r="AX161" s="4"/>
      <c r="AY161" s="319"/>
      <c r="AZ161" s="399"/>
      <c r="BA161" s="393"/>
      <c r="BB161" s="333">
        <f>H35</f>
        <v>0</v>
      </c>
      <c r="BC161" s="320"/>
      <c r="BD161" s="319"/>
      <c r="BE161" s="17"/>
    </row>
    <row r="162" spans="48:57" x14ac:dyDescent="0.3">
      <c r="AV162" s="393"/>
      <c r="AW162" s="333" t="str">
        <f>H33</f>
        <v>Howell Fury</v>
      </c>
      <c r="AX162" s="4"/>
      <c r="AY162" s="321"/>
      <c r="AZ162" s="399"/>
      <c r="BA162" s="393"/>
      <c r="BB162" s="332">
        <f>H36</f>
        <v>0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10U</v>
      </c>
      <c r="AX168" s="392"/>
      <c r="AY168" s="392"/>
      <c r="AZ168" s="398"/>
      <c r="BA168" s="390"/>
      <c r="BB168" s="391" t="str">
        <f>AK26</f>
        <v>10U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41784</v>
      </c>
      <c r="AX171" s="320"/>
      <c r="AY171" s="320"/>
      <c r="AZ171" s="399"/>
      <c r="BA171" s="393"/>
      <c r="BB171" s="339">
        <f>$BB$106</f>
        <v>41784</v>
      </c>
      <c r="BC171" s="320"/>
      <c r="BD171" s="320"/>
      <c r="BE171" s="17"/>
    </row>
    <row r="172" spans="48:57" x14ac:dyDescent="0.3">
      <c r="AV172" s="393"/>
      <c r="AW172" s="339" t="str">
        <f>AW146</f>
        <v xml:space="preserve">Fair Haven </v>
      </c>
      <c r="AX172" s="341" t="str">
        <f>AX146</f>
        <v>Field #2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10U</v>
      </c>
      <c r="AX181" s="392"/>
      <c r="AY181" s="392"/>
      <c r="AZ181" s="398"/>
      <c r="BA181" s="390"/>
      <c r="BB181" s="391" t="str">
        <f>AK26</f>
        <v>10U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41784</v>
      </c>
      <c r="AX184" s="320"/>
      <c r="AY184" s="320"/>
      <c r="AZ184" s="399"/>
      <c r="BA184" s="393"/>
      <c r="BB184" s="339">
        <f>$AW$132</f>
        <v>41784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10U</v>
      </c>
      <c r="AX194" s="392"/>
      <c r="AY194" s="392"/>
      <c r="AZ194" s="398"/>
      <c r="BA194" s="390"/>
      <c r="BB194" s="391" t="str">
        <f>AK26</f>
        <v>10U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41784</v>
      </c>
      <c r="AX197" s="320"/>
      <c r="AY197" s="320"/>
      <c r="AZ197" s="399"/>
      <c r="BA197" s="393"/>
      <c r="BB197" s="339">
        <f>$BB$106</f>
        <v>41784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10U</v>
      </c>
      <c r="AX207" s="392" t="s">
        <v>398</v>
      </c>
      <c r="AY207" s="392"/>
      <c r="AZ207" s="398"/>
      <c r="BA207" s="390"/>
      <c r="BB207" s="391" t="str">
        <f>AK26</f>
        <v>10U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41785</v>
      </c>
      <c r="AX210" s="320"/>
      <c r="AY210" s="320"/>
      <c r="AZ210" s="399"/>
      <c r="BA210" s="393"/>
      <c r="BB210" s="339">
        <f>$AW$210</f>
        <v>41785</v>
      </c>
      <c r="BC210" s="320"/>
      <c r="BD210" s="320"/>
      <c r="BE210" s="17"/>
    </row>
    <row r="211" spans="48:57" x14ac:dyDescent="0.3">
      <c r="AV211" s="393"/>
      <c r="AW211" s="340" t="str">
        <f>D41</f>
        <v>Fair Haven</v>
      </c>
      <c r="AX211" s="341" t="str">
        <f>D42</f>
        <v>Field #4</v>
      </c>
      <c r="AY211" s="320" t="s">
        <v>135</v>
      </c>
      <c r="AZ211" s="399"/>
      <c r="BA211" s="393"/>
      <c r="BB211" s="339" t="str">
        <f>$AW$211</f>
        <v>Fair Haven</v>
      </c>
      <c r="BC211" s="339" t="str">
        <f>$AX$211</f>
        <v>Field #4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10U</v>
      </c>
      <c r="BC220" s="5" t="s">
        <v>340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41785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>
        <f>L41</f>
        <v>0</v>
      </c>
      <c r="BC224" s="339">
        <f>L42</f>
        <v>0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1">
    <mergeCell ref="P33:V34"/>
    <mergeCell ref="F44:H44"/>
    <mergeCell ref="F46:H46"/>
    <mergeCell ref="F47:H47"/>
    <mergeCell ref="F41:H42"/>
    <mergeCell ref="F43:H43"/>
    <mergeCell ref="B1:N3"/>
    <mergeCell ref="P1:V3"/>
    <mergeCell ref="B5:N5"/>
    <mergeCell ref="P5:V5"/>
    <mergeCell ref="Q21:V21"/>
    <mergeCell ref="AJ9:AK9"/>
    <mergeCell ref="AJ10:AK10"/>
    <mergeCell ref="Q18:V18"/>
    <mergeCell ref="Q19:V19"/>
    <mergeCell ref="Q20:V20"/>
    <mergeCell ref="Z26:AA26"/>
    <mergeCell ref="P30:V30"/>
    <mergeCell ref="AA30:AG30"/>
    <mergeCell ref="P31:V31"/>
    <mergeCell ref="Z31:AA31"/>
  </mergeCells>
  <pageMargins left="0.2" right="0.2" top="0.75" bottom="0.75" header="0.3" footer="0.3"/>
  <pageSetup scale="1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3"/>
  <sheetViews>
    <sheetView zoomScale="70" zoomScaleNormal="70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hidden="1" customWidth="1"/>
    <col min="48" max="48" width="3.6640625" hidden="1" customWidth="1"/>
    <col min="49" max="49" width="20.77734375" hidden="1" customWidth="1"/>
    <col min="50" max="50" width="15" hidden="1" customWidth="1"/>
    <col min="51" max="51" width="8.88671875" hidden="1" customWidth="1"/>
    <col min="52" max="53" width="3.6640625" hidden="1" customWidth="1"/>
    <col min="54" max="54" width="21.109375" hidden="1" customWidth="1"/>
    <col min="55" max="55" width="15.5546875" hidden="1" customWidth="1"/>
    <col min="56" max="56" width="8.88671875" hidden="1" customWidth="1"/>
    <col min="57" max="57" width="3.6640625" hidden="1" customWidth="1"/>
    <col min="58" max="58" width="5" style="293" customWidth="1"/>
  </cols>
  <sheetData>
    <row r="1" spans="1:58" x14ac:dyDescent="0.3">
      <c r="A1" s="1"/>
      <c r="B1" s="611" t="s">
        <v>375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13U</v>
      </c>
      <c r="Q1" s="621"/>
      <c r="R1" s="621"/>
      <c r="S1" s="621"/>
      <c r="T1" s="621"/>
      <c r="U1" s="621"/>
      <c r="V1" s="622"/>
    </row>
    <row r="2" spans="1:58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</row>
    <row r="3" spans="1:58" ht="15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</row>
    <row r="4" spans="1:58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4"/>
      <c r="P4" s="347"/>
      <c r="Q4" s="347"/>
      <c r="R4" s="347"/>
      <c r="S4" s="347"/>
      <c r="T4" s="347"/>
      <c r="U4" s="347"/>
      <c r="V4" s="347"/>
      <c r="AH4" s="301" t="s">
        <v>16</v>
      </c>
    </row>
    <row r="5" spans="1:58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</row>
    <row r="6" spans="1:58" ht="15.6" x14ac:dyDescent="0.3">
      <c r="B6" s="169" t="str">
        <f>AJ33</f>
        <v>Saturday</v>
      </c>
      <c r="C6" s="5"/>
      <c r="D6" s="352" t="str">
        <f>AK27</f>
        <v xml:space="preserve">Red Bank Regional </v>
      </c>
      <c r="E6" s="7"/>
      <c r="F6" s="8"/>
      <c r="G6" s="7"/>
      <c r="H6" s="43" t="str">
        <f>AK29</f>
        <v xml:space="preserve">Little Silver </v>
      </c>
      <c r="I6" s="7"/>
      <c r="J6" s="8"/>
      <c r="K6" s="7"/>
      <c r="L6" s="43" t="str">
        <f>AK31</f>
        <v>Shrewsbury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</row>
    <row r="7" spans="1:58" ht="16.2" thickBot="1" x14ac:dyDescent="0.35">
      <c r="B7" s="170">
        <f>AK33</f>
        <v>41783</v>
      </c>
      <c r="C7" s="4"/>
      <c r="D7" s="353" t="str">
        <f>AK28</f>
        <v>JV Field</v>
      </c>
      <c r="E7" s="349"/>
      <c r="F7" s="13" t="s">
        <v>135</v>
      </c>
      <c r="G7" s="9"/>
      <c r="H7" s="50" t="str">
        <f>AK30</f>
        <v>Sickles Field</v>
      </c>
      <c r="I7" s="349"/>
      <c r="J7" s="13" t="s">
        <v>135</v>
      </c>
      <c r="K7" s="9"/>
      <c r="L7" s="50" t="str">
        <f>AK32</f>
        <v>School Field</v>
      </c>
      <c r="M7" s="34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</row>
    <row r="9" spans="1:58" ht="16.2" thickBot="1" x14ac:dyDescent="0.35">
      <c r="B9" s="19">
        <v>0.35416666666666669</v>
      </c>
      <c r="C9" s="4"/>
      <c r="D9" s="36" t="str">
        <f>P13</f>
        <v>Jersey Shore Canes</v>
      </c>
      <c r="E9" s="69"/>
      <c r="F9" s="476">
        <v>9</v>
      </c>
      <c r="G9" s="9"/>
      <c r="H9" s="36"/>
      <c r="I9" s="69"/>
      <c r="J9" s="70"/>
      <c r="K9" s="9"/>
      <c r="L9" s="36" t="str">
        <f>P18</f>
        <v>Jersey Stealth</v>
      </c>
      <c r="M9" s="69"/>
      <c r="N9" s="476">
        <v>6</v>
      </c>
      <c r="O9" s="9"/>
      <c r="P9" s="71" t="str">
        <f t="shared" ref="P9:P20" si="0">AK11</f>
        <v>Langan Baseball</v>
      </c>
      <c r="Q9" s="74">
        <f>(IF(F13&gt;F12,1,0))+(IF(N19&gt;N18,1,0))+(IF(F29&gt;F30,1,0))+(IF(F35&gt;F36,1,0))</f>
        <v>1</v>
      </c>
      <c r="R9" s="74">
        <f>(IF(F13&lt;F12,1,0))+(IF(N19&lt;N18,1,0))+(IF(F29&lt;F30,1,0))+(IF(F35&lt;F36,1,0))</f>
        <v>3</v>
      </c>
      <c r="S9" s="74">
        <f>IF(F13&lt;&gt;"",(IF(F13=F12,1,0)),0)+IF(N19&lt;&gt;"",(IF(N19=N18,1,0)),0)+IF(F29&lt;&gt;"",(IF(F29=F30,1,0)),0)+IF(F35&lt;&gt;"",(IF(F35=F36,1,0)),0)</f>
        <v>0</v>
      </c>
      <c r="T9" s="73">
        <f t="shared" ref="T9:T20" si="1">(Q9*2)+(S9*1)</f>
        <v>2</v>
      </c>
      <c r="U9" s="73">
        <f>F12+N18+F36+F30</f>
        <v>17</v>
      </c>
      <c r="V9" s="74">
        <f>F13+N19+F29+F35</f>
        <v>17</v>
      </c>
      <c r="W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tr">
        <f>AK26</f>
        <v>13U</v>
      </c>
      <c r="AK9" s="601"/>
    </row>
    <row r="10" spans="1:58" ht="15" thickBot="1" x14ac:dyDescent="0.35">
      <c r="B10" s="22"/>
      <c r="C10" s="4"/>
      <c r="D10" s="39" t="str">
        <f>P10</f>
        <v>Lincroft Panthers east</v>
      </c>
      <c r="E10" s="75"/>
      <c r="F10" s="477">
        <v>7</v>
      </c>
      <c r="G10" s="9"/>
      <c r="H10" s="39"/>
      <c r="I10" s="75"/>
      <c r="J10" s="76"/>
      <c r="K10" s="9"/>
      <c r="L10" s="39" t="str">
        <f>P11</f>
        <v>Jersey Shore Hawks</v>
      </c>
      <c r="M10" s="75"/>
      <c r="N10" s="477">
        <v>11</v>
      </c>
      <c r="O10" s="9"/>
      <c r="P10" s="71" t="str">
        <f t="shared" si="0"/>
        <v>Lincroft Panthers east</v>
      </c>
      <c r="Q10" s="74">
        <f>(IF(F10&gt;F9,1,0))+(IF(N18&gt;N19,1,0))+(IF(F32&gt;F33,1,0))+(IF(J27&gt;J26,1,0))</f>
        <v>2</v>
      </c>
      <c r="R10" s="74">
        <f>(IF(F10&lt;F9,1,0))+(IF(N18&lt;N19,1,0))+(IF(J27&lt;J26,1,0))+(IF(F32&lt;F33,1,0))</f>
        <v>2</v>
      </c>
      <c r="S10" s="74">
        <f>IF(F10&lt;&gt;"",(IF(F10=F9,1,0)),0)+IF(N18&lt;&gt;"",(IF(N18=N19,1,0)),0)+IF(J27&lt;&gt;"",(IF(J27=J26,1,0)),0)+IF(F32&lt;&gt;"",(IF(F32=F33,1,0)),0)</f>
        <v>0</v>
      </c>
      <c r="T10" s="73">
        <f t="shared" si="1"/>
        <v>4</v>
      </c>
      <c r="U10" s="73">
        <f>F9+N19+F33+J26</f>
        <v>29</v>
      </c>
      <c r="V10" s="74">
        <f>N18+F10+J27+F32</f>
        <v>34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295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 t="shared" si="0"/>
        <v>Jersey Shore Hawks</v>
      </c>
      <c r="Q11" s="74">
        <f>(IF(N10&gt;N9,1,0))+(IF(F18&gt;F19,1,0))+(IF(J30&gt;J29,1,0))+(IF(J35&gt;J36,1,0))</f>
        <v>1</v>
      </c>
      <c r="R11" s="74">
        <f>(IF(N10&lt;N9,1,0))+(IF(F18&lt;F19,1,0))+(IF(J30&lt;J29,1,0))+(IF(J35&lt;J36,1,0))</f>
        <v>3</v>
      </c>
      <c r="S11" s="74">
        <f>IF(N10&lt;&gt;"",(IF(N10=N9,1,0)),0)+IF(F18&lt;&gt;"",(IF(F18=F19,1,0)),0)+IF(J30&lt;&gt;"",(IF(J30=J29,1,0)),0)+IF(J35&lt;&gt;"",(IF(J35=J36,1,0)),0)</f>
        <v>0</v>
      </c>
      <c r="T11" s="73">
        <f t="shared" si="1"/>
        <v>2</v>
      </c>
      <c r="U11" s="73">
        <f>N9+F19+J29+J36</f>
        <v>32</v>
      </c>
      <c r="V11" s="74">
        <f>N10+F18+J30+J35</f>
        <v>13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31" t="s">
        <v>46</v>
      </c>
      <c r="AN11" s="526" t="s">
        <v>366</v>
      </c>
      <c r="AO11" t="s">
        <v>86</v>
      </c>
      <c r="AU11" s="295"/>
      <c r="BF11" s="295"/>
    </row>
    <row r="12" spans="1:58" ht="15" thickBot="1" x14ac:dyDescent="0.35">
      <c r="B12" s="45">
        <v>0.44791666666666669</v>
      </c>
      <c r="C12" s="4"/>
      <c r="D12" s="36" t="str">
        <f>P16</f>
        <v>Intensity Baseball black</v>
      </c>
      <c r="E12" s="69"/>
      <c r="F12" s="476">
        <v>6</v>
      </c>
      <c r="G12" s="9"/>
      <c r="H12" s="36" t="str">
        <f>P14</f>
        <v>Shore Breakers</v>
      </c>
      <c r="I12" s="69"/>
      <c r="J12" s="476">
        <v>1</v>
      </c>
      <c r="K12" s="9"/>
      <c r="L12" s="36" t="str">
        <f>P12</f>
        <v>Frozen Ropes</v>
      </c>
      <c r="M12" s="69"/>
      <c r="N12" s="476">
        <v>0</v>
      </c>
      <c r="O12" s="9"/>
      <c r="P12" s="71" t="str">
        <f t="shared" si="0"/>
        <v>Frozen Ropes</v>
      </c>
      <c r="Q12" s="74">
        <f>(IF(N12&gt;N13,1,0))+(IF(J18&gt;J19,1,0))+(IF(F27&gt;F26,1,0))+(IF(F36&gt;F35,1,0))</f>
        <v>1</v>
      </c>
      <c r="R12" s="74">
        <f>(IF(N12&lt;N13,1,0))+(IF(J18&lt;J19,1,0))+(IF(F27&lt;F26,1,0))+(IF(F36&lt;F35,1,0))</f>
        <v>3</v>
      </c>
      <c r="S12" s="74">
        <f>IF(N12&lt;&gt;"",(IF(N12=N13,1,0)),0)+IF(J18&lt;&gt;"",(IF(J18=J19,1,0)),0)+IF(F27&lt;&gt;"",(IF(F26=F27,1,0)),0)+IF(F36&lt;&gt;"",(IF(F36=F35,1,0)),0)</f>
        <v>0</v>
      </c>
      <c r="T12" s="73">
        <f t="shared" si="1"/>
        <v>2</v>
      </c>
      <c r="U12" s="73">
        <f>N13+J19+F26+F35</f>
        <v>35</v>
      </c>
      <c r="V12" s="74">
        <f>N12+J18+F27+F36</f>
        <v>15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3" t="s">
        <v>390</v>
      </c>
      <c r="AN12" s="526" t="s">
        <v>384</v>
      </c>
      <c r="AO12" t="s">
        <v>86</v>
      </c>
    </row>
    <row r="13" spans="1:58" ht="16.2" thickBot="1" x14ac:dyDescent="0.35">
      <c r="B13" s="22"/>
      <c r="C13" s="4"/>
      <c r="D13" s="39" t="str">
        <f>P9</f>
        <v>Langan Baseball</v>
      </c>
      <c r="E13" s="75"/>
      <c r="F13" s="477">
        <v>2</v>
      </c>
      <c r="G13" s="9"/>
      <c r="H13" s="39" t="str">
        <f>P17</f>
        <v>Intensity Baseball blue</v>
      </c>
      <c r="I13" s="75"/>
      <c r="J13" s="477">
        <v>2</v>
      </c>
      <c r="K13" s="9"/>
      <c r="L13" s="39" t="str">
        <f>P15</f>
        <v>Wall Sea Dogs</v>
      </c>
      <c r="M13" s="75"/>
      <c r="N13" s="477">
        <v>11</v>
      </c>
      <c r="O13" s="9"/>
      <c r="P13" s="71" t="str">
        <f t="shared" si="0"/>
        <v>Jersey Shore Canes</v>
      </c>
      <c r="Q13" s="74">
        <f>(IF(F9&gt;F10,1,0))+(IF(F16&gt;F15,1,0))+(IF(N26&gt;N27,1,0))+(IF(J33&gt;J32,1,0))</f>
        <v>1</v>
      </c>
      <c r="R13" s="74">
        <f>(IF(F9&lt;F10,1,0))+(IF(F16&lt;F15,1,0))+(IF(N26&lt;N27,1,0))+(IF(J33&lt;J32,1,0))</f>
        <v>2</v>
      </c>
      <c r="S13" s="74">
        <f>IF(F9&lt;&gt;"",(IF(F9=F10,1,0)),0)+IF(F16&lt;&gt;"",(IF(F16=F15,1,0)),0)+IF(N26&lt;&gt;"",(IF(N26=N27,1,0)),0)+IF(J33&lt;&gt;"",(IF(J33=J32,1,0)),0)</f>
        <v>1</v>
      </c>
      <c r="T13" s="73">
        <f t="shared" si="1"/>
        <v>3</v>
      </c>
      <c r="U13" s="73">
        <f>F10+F15+N27+J32</f>
        <v>24</v>
      </c>
      <c r="V13" s="74">
        <f>F9+F16+N26+J33</f>
        <v>18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35" t="s">
        <v>391</v>
      </c>
      <c r="AN13" s="526" t="s">
        <v>388</v>
      </c>
      <c r="AO13" t="s">
        <v>86</v>
      </c>
      <c r="AS13" s="85"/>
      <c r="AT13" s="86"/>
      <c r="AU13" s="295"/>
      <c r="AV13" s="414"/>
      <c r="AW13" s="391" t="str">
        <f>AK26</f>
        <v>13U</v>
      </c>
      <c r="AX13" s="392"/>
      <c r="AY13" s="392"/>
      <c r="AZ13" s="398"/>
      <c r="BA13" s="390"/>
      <c r="BB13" s="391" t="str">
        <f>AK26</f>
        <v>13U</v>
      </c>
      <c r="BC13" s="392"/>
      <c r="BD13" s="392"/>
      <c r="BE13" s="398"/>
      <c r="BF13" s="295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1" t="str">
        <f t="shared" si="0"/>
        <v>Shore Breakers</v>
      </c>
      <c r="Q14" s="74">
        <f>(IF(J12&gt;J13,1,0))+(IF(J21&gt;J22,1,0))+(IF(F30&gt;F29,1,0))+(IF(J36&gt;J35,1,0))</f>
        <v>3</v>
      </c>
      <c r="R14" s="74">
        <f>(IF(J12&lt;J13,1,0))+(IF(J21&lt;J22,1,0))+(IF(F30&lt;F29,1,0))+(IF(J36&lt;J35,1,0))</f>
        <v>1</v>
      </c>
      <c r="S14" s="74">
        <f>IF(J12&lt;&gt;"",(IF(J12=J13,1,0)),0)+IF(J21&lt;&gt;"",(IF(J21=J22,1,0)),0)+IF(F30&lt;&gt;"",(IF(F30=F29,1,0)),0)+IF(J36&lt;&gt;"",(IF(J36=J35,1,0)),0)</f>
        <v>0</v>
      </c>
      <c r="T14" s="73">
        <f t="shared" si="1"/>
        <v>6</v>
      </c>
      <c r="U14" s="73">
        <f>J13+J22+F29+J35</f>
        <v>8</v>
      </c>
      <c r="V14" s="74">
        <f>J12+J21+F30+J36</f>
        <v>20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31" t="s">
        <v>185</v>
      </c>
      <c r="AN14" s="526" t="s">
        <v>389</v>
      </c>
      <c r="AO14" t="s">
        <v>86</v>
      </c>
      <c r="AS14" s="85"/>
      <c r="AT14" s="86"/>
      <c r="AU14" s="295"/>
      <c r="AV14" s="415"/>
      <c r="AW14" s="320" t="s">
        <v>244</v>
      </c>
      <c r="AX14" s="320"/>
      <c r="AY14" s="320"/>
      <c r="AZ14" s="399"/>
      <c r="BA14" s="393"/>
      <c r="BB14" s="320" t="s">
        <v>244</v>
      </c>
      <c r="BC14" s="320"/>
      <c r="BD14" s="320"/>
      <c r="BE14" s="399"/>
      <c r="BF14" s="295"/>
    </row>
    <row r="15" spans="1:58" ht="15" thickBot="1" x14ac:dyDescent="0.35">
      <c r="B15" s="45">
        <v>4.1666666666666664E-2</v>
      </c>
      <c r="C15" s="4"/>
      <c r="D15" s="36" t="str">
        <f>P20</f>
        <v>JC Diamond Dawgs</v>
      </c>
      <c r="E15" s="69"/>
      <c r="F15" s="476">
        <v>8</v>
      </c>
      <c r="G15" s="9"/>
      <c r="H15" s="36" t="str">
        <f>P19</f>
        <v>Jersey Brawlers</v>
      </c>
      <c r="I15" s="69"/>
      <c r="J15" s="476">
        <v>5</v>
      </c>
      <c r="K15" s="9"/>
      <c r="L15" s="36"/>
      <c r="M15" s="69"/>
      <c r="N15" s="70"/>
      <c r="O15" s="9"/>
      <c r="P15" s="71" t="str">
        <f t="shared" si="0"/>
        <v>Wall Sea Dogs</v>
      </c>
      <c r="Q15" s="74">
        <f>(IF(N13&gt;N12,1,0))+(IF(F21&gt;F22,1,0))+(IF(F33&gt;F32,1,0))+(IF(F38&gt;F39,1,0))</f>
        <v>3</v>
      </c>
      <c r="R15" s="74">
        <f>(IF(N13&lt;N12,1,0))+(IF(F21&lt;F22,1,0))+(IF(F33&lt;F32,1,0))+(IF(F38&lt;F39,1,0))</f>
        <v>1</v>
      </c>
      <c r="S15" s="74">
        <f>IF(N13&lt;&gt;"",(IF(N13=N12,1,0)),0)+IF(F21&lt;&gt;"",(IF(F21=F22,1,0)),0)+IF(F33&lt;&gt;"",(IF(F33=F32,1,0)),0)+IF(F38&lt;&gt;"",(IF(F38=F39,1,0)),0)</f>
        <v>0</v>
      </c>
      <c r="T15" s="73">
        <f t="shared" si="1"/>
        <v>6</v>
      </c>
      <c r="U15" s="73">
        <f>N12+F22+F32+F39</f>
        <v>11</v>
      </c>
      <c r="V15" s="74">
        <f>N13+F21+F33+F38</f>
        <v>31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1" t="s">
        <v>384</v>
      </c>
      <c r="AN15" s="526" t="s">
        <v>46</v>
      </c>
      <c r="AO15" t="s">
        <v>86</v>
      </c>
      <c r="AS15" s="85"/>
      <c r="AT15" s="86"/>
      <c r="AV15" s="415"/>
      <c r="AW15" s="320" t="s">
        <v>245</v>
      </c>
      <c r="AX15" s="320"/>
      <c r="AY15" s="320"/>
      <c r="AZ15" s="399"/>
      <c r="BA15" s="393"/>
      <c r="BB15" s="320" t="s">
        <v>245</v>
      </c>
      <c r="BC15" s="320"/>
      <c r="BD15" s="320"/>
      <c r="BE15" s="399"/>
    </row>
    <row r="16" spans="1:58" ht="15" thickBot="1" x14ac:dyDescent="0.35">
      <c r="B16" s="22"/>
      <c r="C16" s="4"/>
      <c r="D16" s="39" t="str">
        <f>P13</f>
        <v>Jersey Shore Canes</v>
      </c>
      <c r="E16" s="75"/>
      <c r="F16" s="477">
        <v>3</v>
      </c>
      <c r="G16" s="9"/>
      <c r="H16" s="39" t="str">
        <f>P18</f>
        <v>Jersey Stealth</v>
      </c>
      <c r="I16" s="75"/>
      <c r="J16" s="477">
        <v>3</v>
      </c>
      <c r="K16" s="9"/>
      <c r="L16" s="39"/>
      <c r="M16" s="75"/>
      <c r="N16" s="76"/>
      <c r="O16" s="9"/>
      <c r="P16" s="71" t="str">
        <f t="shared" si="0"/>
        <v>Intensity Baseball black</v>
      </c>
      <c r="Q16" s="74">
        <f>(IF(F12&gt;F13,1,0))+(IF(F19&gt;F18,1,0))+(IF(N27&gt;N26,1,0))+(IF(N32&gt;N33,1,0))</f>
        <v>4</v>
      </c>
      <c r="R16" s="74">
        <f>(IF(F12&lt;F13,1,0))+(IF(F19&lt;F18,1,0))+(IF(N27&lt;N26,1,0))+(IF(N32&lt;N33,1,0))</f>
        <v>0</v>
      </c>
      <c r="S16" s="74">
        <f>IF(F12&lt;&gt;"",(IF(F12=F13,1,0)),0)+IF(F19&lt;&gt;"",(IF(F19=F18,1,0)),0)+IF(N27&lt;&gt;"",(IF(N27=N26,1,0)),0)+IF(N32&lt;&gt;"",(IF(N32=N33,1,0)),0)</f>
        <v>0</v>
      </c>
      <c r="T16" s="73">
        <f t="shared" si="1"/>
        <v>8</v>
      </c>
      <c r="U16" s="73">
        <f>F13+F18+N26+N33</f>
        <v>5</v>
      </c>
      <c r="V16" s="74">
        <f>F12+F19+N27+N32</f>
        <v>37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31" t="s">
        <v>388</v>
      </c>
      <c r="AN16" s="526" t="s">
        <v>379</v>
      </c>
      <c r="AO16" t="s">
        <v>86</v>
      </c>
      <c r="AS16" s="85"/>
      <c r="AT16" s="86"/>
      <c r="AU16" s="295"/>
      <c r="AV16" s="415"/>
      <c r="AW16" s="710">
        <f>B7</f>
        <v>41783</v>
      </c>
      <c r="AX16" s="710"/>
      <c r="AY16" s="320"/>
      <c r="AZ16" s="399"/>
      <c r="BA16" s="393"/>
      <c r="BB16" s="710">
        <f>$AW$16</f>
        <v>41783</v>
      </c>
      <c r="BC16" s="710"/>
      <c r="BD16" s="320"/>
      <c r="BE16" s="399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1" t="str">
        <f t="shared" si="0"/>
        <v>Intensity Baseball blue</v>
      </c>
      <c r="Q17" s="74">
        <f>(IF(J13&gt;J12,1,0))+(IF(J19&gt;J18,1,0))+(IF(J26&gt;J27,1,0))+(IF(N35&gt;N36,1,0))</f>
        <v>1</v>
      </c>
      <c r="R17" s="74">
        <f>(IF(J13&lt;J12,1,0))+(IF(J19&lt;J18,1,0))+(IF(J26&lt;J27,1,0))+(IF(N35&lt;N36,1,0))</f>
        <v>3</v>
      </c>
      <c r="S17" s="74">
        <f>IF(J13&lt;&gt;"",(IF(J13=J12,1,0)),0)+IF(J19&lt;&gt;"",(IF(J19=J18,1,0)),0)+IF(J26&lt;&gt;"",(IF(J26=J27,1,0)),0)+IF(N35&lt;&gt;"",(IF(N35=N36,1,0)),0)</f>
        <v>0</v>
      </c>
      <c r="T17" s="73">
        <f t="shared" si="1"/>
        <v>2</v>
      </c>
      <c r="U17" s="73">
        <f>J12+J18+N36+J27</f>
        <v>37</v>
      </c>
      <c r="V17" s="74">
        <f>J13+J19+J26+N35</f>
        <v>18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31" t="s">
        <v>389</v>
      </c>
      <c r="AN17" s="526" t="s">
        <v>380</v>
      </c>
      <c r="AO17" t="s">
        <v>86</v>
      </c>
      <c r="AS17" s="85"/>
      <c r="AT17" s="86"/>
      <c r="AU17" s="295"/>
      <c r="AV17" s="416"/>
      <c r="AW17" s="340" t="str">
        <f>D6</f>
        <v xml:space="preserve">Red Bank Regional </v>
      </c>
      <c r="AX17" s="340" t="str">
        <f>D7</f>
        <v>JV Field</v>
      </c>
      <c r="AY17" s="4"/>
      <c r="AZ17" s="404"/>
      <c r="BA17" s="393"/>
      <c r="BB17" s="340" t="str">
        <f>H6</f>
        <v xml:space="preserve">Little Silver </v>
      </c>
      <c r="BC17" s="340" t="str">
        <f>H7</f>
        <v>Sickles Field</v>
      </c>
      <c r="BD17" s="4"/>
      <c r="BE17" s="399"/>
      <c r="BF17" s="295"/>
    </row>
    <row r="18" spans="2:58" ht="15" thickBot="1" x14ac:dyDescent="0.35">
      <c r="B18" s="30">
        <v>0.13541666666666666</v>
      </c>
      <c r="C18" s="4"/>
      <c r="D18" s="36" t="str">
        <f>P11</f>
        <v>Jersey Shore Hawks</v>
      </c>
      <c r="E18" s="69"/>
      <c r="F18" s="476">
        <v>0</v>
      </c>
      <c r="G18" s="9"/>
      <c r="H18" s="36" t="str">
        <f>P12</f>
        <v>Frozen Ropes</v>
      </c>
      <c r="I18" s="69"/>
      <c r="J18" s="476">
        <v>14</v>
      </c>
      <c r="K18" s="9"/>
      <c r="L18" s="36" t="str">
        <f>P10</f>
        <v>Lincroft Panthers east</v>
      </c>
      <c r="M18" s="69"/>
      <c r="N18" s="476">
        <v>7</v>
      </c>
      <c r="O18" s="9"/>
      <c r="P18" s="71" t="str">
        <f t="shared" si="0"/>
        <v>Jersey Stealth</v>
      </c>
      <c r="Q18" s="74">
        <f>(IF(N9&gt;N10,1,0))+(IF(J16&gt;J15,1,0))+(IF(J32&gt;J33,1,0))+(IF(F39&gt;F38,1,0))</f>
        <v>0</v>
      </c>
      <c r="R18" s="74">
        <f>(IF(N9&lt;N10,1,0))+(IF(J16&lt;J15,1,0))+(IF(J32&lt;J33,1,0))+(IF(F39&lt;F38,1,0))</f>
        <v>3</v>
      </c>
      <c r="S18" s="74">
        <f>IF(N9&lt;&gt;"",(IF(N9=N10,1,0)),0)+IF(J16&lt;&gt;"",(IF(J16=J15,1,0)),0)+IF(J32&lt;&gt;"",(IF(J32=J33,1,0)),0)+IF(F39&lt;&gt;"",(IF(F39=F38,1,0)),0)</f>
        <v>1</v>
      </c>
      <c r="T18" s="73">
        <f t="shared" si="1"/>
        <v>1</v>
      </c>
      <c r="U18" s="73">
        <f>N10+J15+F38+J33</f>
        <v>30</v>
      </c>
      <c r="V18" s="74">
        <f>N9+J16+J32+F39</f>
        <v>15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1" t="s">
        <v>379</v>
      </c>
      <c r="AN18" s="526" t="s">
        <v>185</v>
      </c>
      <c r="AO18" t="s">
        <v>86</v>
      </c>
      <c r="AS18" s="85"/>
      <c r="AT18" s="86"/>
      <c r="AV18" s="416"/>
      <c r="AW18" s="341">
        <f>B9</f>
        <v>0.35416666666666669</v>
      </c>
      <c r="AX18" s="320"/>
      <c r="AY18" s="343" t="s">
        <v>135</v>
      </c>
      <c r="AZ18" s="404"/>
      <c r="BA18" s="393"/>
      <c r="BB18" s="341">
        <f>$AW$18</f>
        <v>0.35416666666666669</v>
      </c>
      <c r="BC18" s="320"/>
      <c r="BD18" s="320" t="s">
        <v>135</v>
      </c>
      <c r="BE18" s="399"/>
    </row>
    <row r="19" spans="2:58" ht="15" thickBot="1" x14ac:dyDescent="0.35">
      <c r="B19" s="31"/>
      <c r="C19" s="4"/>
      <c r="D19" s="39" t="str">
        <f>P16</f>
        <v>Intensity Baseball black</v>
      </c>
      <c r="E19" s="75"/>
      <c r="F19" s="477">
        <v>15</v>
      </c>
      <c r="G19" s="9"/>
      <c r="H19" s="39" t="str">
        <f>P17</f>
        <v>Intensity Baseball blue</v>
      </c>
      <c r="I19" s="75"/>
      <c r="J19" s="477">
        <v>6</v>
      </c>
      <c r="K19" s="9"/>
      <c r="L19" s="39" t="str">
        <f>P9</f>
        <v>Langan Baseball</v>
      </c>
      <c r="M19" s="75"/>
      <c r="N19" s="477">
        <v>2</v>
      </c>
      <c r="O19" s="9"/>
      <c r="P19" s="71" t="str">
        <f t="shared" si="0"/>
        <v>Jersey Brawlers</v>
      </c>
      <c r="Q19" s="74">
        <f>(IF(J15&gt;J16,1,0))+(IF(J22&gt;J21,1,0))+(IF(F26&gt;F27,1,0))+(IF(N33&gt;N32,1,0))</f>
        <v>2</v>
      </c>
      <c r="R19" s="74">
        <f>(IF(J15&lt;J16,1,0))+(IF(J22&lt;J21,1,0))+(IF(F26&lt;F27,1,0))+(IF(N33&lt;N32,1,0))</f>
        <v>2</v>
      </c>
      <c r="S19" s="74">
        <f>IF(J15&lt;&gt;"",(IF(J15=J16,1,0)),0)+IF(J22&lt;&gt;"",(IF(J22=J21,1,0)),0)+IF(F26&lt;&gt;"",(IF(F26=F27,1,0)),0)+IF(N33&lt;&gt;"",(IF(N33=N32,1,0)),0)</f>
        <v>0</v>
      </c>
      <c r="T19" s="73">
        <f t="shared" si="1"/>
        <v>4</v>
      </c>
      <c r="U19" s="73">
        <f>J16+J21+N32+F27</f>
        <v>22</v>
      </c>
      <c r="V19" s="74">
        <f>J15+J22+F26+N33</f>
        <v>17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31" t="s">
        <v>380</v>
      </c>
      <c r="AN19" s="526" t="s">
        <v>226</v>
      </c>
      <c r="AO19" t="s">
        <v>86</v>
      </c>
      <c r="AS19" s="85"/>
      <c r="AT19" s="86"/>
      <c r="AU19" s="295"/>
      <c r="AV19" s="416"/>
      <c r="AW19" s="333" t="str">
        <f>D9</f>
        <v>Jersey Shore Canes</v>
      </c>
      <c r="AX19" s="4"/>
      <c r="AY19" s="317"/>
      <c r="AZ19" s="404"/>
      <c r="BA19" s="393"/>
      <c r="BB19" s="333">
        <f>H9</f>
        <v>0</v>
      </c>
      <c r="BC19" s="4"/>
      <c r="BD19" s="319"/>
      <c r="BE19" s="399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1" t="str">
        <f t="shared" si="0"/>
        <v>JC Diamond Dawgs</v>
      </c>
      <c r="Q20" s="74">
        <f>(IF(F15&gt;F16,1,0))+(IF(F22&gt;F21,1,0))+(IF(J29&gt;J30,1,0))+(IF(N36&gt;N35,1,0))</f>
        <v>4</v>
      </c>
      <c r="R20" s="73">
        <f>(IF(F15&lt;F16,1,0))+(IF(F22&lt;F21,1,0))+(IF(J29&lt;J30,1,0))+(IF(N36&lt;N35,1,0))</f>
        <v>0</v>
      </c>
      <c r="S20" s="73">
        <f>IF(F15&lt;&gt;"",(IF(F15=F16,1,0)),0)+IF(F22&lt;&gt;"",(IF(F22=F21,1,0)),0)+IF(J29&lt;&gt;"",(IF(J29=J30,1,0)),0)+IF(N36&lt;&gt;"",(IF(N36=N35,1,0)),0)</f>
        <v>0</v>
      </c>
      <c r="T20" s="73">
        <f t="shared" si="1"/>
        <v>8</v>
      </c>
      <c r="U20" s="73">
        <f>F16+F21+J30+N35</f>
        <v>7</v>
      </c>
      <c r="V20" s="74">
        <f>F15+F22+J29+N36</f>
        <v>22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531" t="s">
        <v>366</v>
      </c>
      <c r="AN20" s="527" t="s">
        <v>390</v>
      </c>
      <c r="AO20" t="s">
        <v>86</v>
      </c>
      <c r="AS20" s="85"/>
      <c r="AT20" s="86"/>
      <c r="AU20" s="295"/>
      <c r="AV20" s="416"/>
      <c r="AW20" s="333" t="str">
        <f>D10</f>
        <v>Lincroft Panthers east</v>
      </c>
      <c r="AX20" s="4"/>
      <c r="AY20" s="318"/>
      <c r="AZ20" s="404"/>
      <c r="BA20" s="393"/>
      <c r="BB20" s="333">
        <f>H10</f>
        <v>0</v>
      </c>
      <c r="BC20" s="4"/>
      <c r="BD20" s="321"/>
      <c r="BE20" s="399"/>
      <c r="BF20" s="295"/>
    </row>
    <row r="21" spans="2:58" x14ac:dyDescent="0.3">
      <c r="B21" s="30">
        <v>0.22916666666666666</v>
      </c>
      <c r="C21" s="4"/>
      <c r="D21" s="20" t="str">
        <f>P15</f>
        <v>Wall Sea Dogs</v>
      </c>
      <c r="E21" s="98"/>
      <c r="F21" s="476">
        <v>1</v>
      </c>
      <c r="G21" s="9"/>
      <c r="H21" s="20" t="str">
        <f>P14</f>
        <v>Shore Breakers</v>
      </c>
      <c r="I21" s="69"/>
      <c r="J21" s="476">
        <v>6</v>
      </c>
      <c r="K21" s="9"/>
      <c r="L21" s="36"/>
      <c r="M21" s="69"/>
      <c r="N21" s="70"/>
      <c r="O21" s="9"/>
      <c r="P21" s="530"/>
      <c r="Q21" s="530"/>
      <c r="R21" s="530"/>
      <c r="S21" s="530"/>
      <c r="T21" s="530"/>
      <c r="U21" s="9"/>
      <c r="V21" s="102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531" t="s">
        <v>226</v>
      </c>
      <c r="AN21" s="528" t="s">
        <v>385</v>
      </c>
      <c r="AO21" t="s">
        <v>86</v>
      </c>
      <c r="AS21" s="85"/>
      <c r="AT21" s="86"/>
      <c r="AV21" s="415"/>
      <c r="AW21" s="320" t="s">
        <v>246</v>
      </c>
      <c r="AX21" s="319"/>
      <c r="AY21" s="319"/>
      <c r="AZ21" s="399"/>
      <c r="BA21" s="393"/>
      <c r="BB21" s="320" t="s">
        <v>246</v>
      </c>
      <c r="BC21" s="319"/>
      <c r="BD21" s="319"/>
      <c r="BE21" s="399"/>
    </row>
    <row r="22" spans="2:58" ht="15" thickBot="1" x14ac:dyDescent="0.35">
      <c r="B22" s="31"/>
      <c r="C22" s="16"/>
      <c r="D22" s="23" t="str">
        <f>P20</f>
        <v>JC Diamond Dawgs</v>
      </c>
      <c r="E22" s="101"/>
      <c r="F22" s="477">
        <v>2</v>
      </c>
      <c r="G22" s="349"/>
      <c r="H22" s="23" t="str">
        <f>P19</f>
        <v>Jersey Brawlers</v>
      </c>
      <c r="I22" s="75"/>
      <c r="J22" s="477">
        <v>2</v>
      </c>
      <c r="K22" s="349"/>
      <c r="L22" s="39"/>
      <c r="M22" s="75"/>
      <c r="N22" s="76"/>
      <c r="O22" s="9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534" t="s">
        <v>385</v>
      </c>
      <c r="AN22" s="529" t="s">
        <v>391</v>
      </c>
      <c r="AO22" t="s">
        <v>86</v>
      </c>
      <c r="AS22" s="85"/>
      <c r="AT22" s="86"/>
      <c r="AU22" s="294"/>
      <c r="AV22" s="415"/>
      <c r="AW22" s="320"/>
      <c r="AX22" s="320"/>
      <c r="AY22" s="320"/>
      <c r="AZ22" s="399"/>
      <c r="BA22" s="393"/>
      <c r="BB22" s="320"/>
      <c r="BC22" s="320"/>
      <c r="BD22" s="320"/>
      <c r="BE22" s="399"/>
      <c r="BF22" s="294"/>
    </row>
    <row r="23" spans="2:58" ht="15" thickBot="1" x14ac:dyDescent="0.35">
      <c r="B23" s="4"/>
      <c r="G23" s="9"/>
      <c r="O23" s="9"/>
      <c r="U23" s="9"/>
      <c r="V23" s="102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415"/>
      <c r="AW23" s="320" t="s">
        <v>247</v>
      </c>
      <c r="AX23" s="319"/>
      <c r="AY23" s="319"/>
      <c r="AZ23" s="399"/>
      <c r="BA23" s="393"/>
      <c r="BB23" s="320" t="s">
        <v>247</v>
      </c>
      <c r="BC23" s="319"/>
      <c r="BD23" s="319"/>
      <c r="BE23" s="399"/>
    </row>
    <row r="24" spans="2:58" x14ac:dyDescent="0.3">
      <c r="B24" s="169" t="str">
        <f>AJ34</f>
        <v>Sunday</v>
      </c>
      <c r="C24" s="5"/>
      <c r="D24" s="352" t="str">
        <f>D6</f>
        <v xml:space="preserve">Red Bank Regional </v>
      </c>
      <c r="E24" s="7"/>
      <c r="F24" s="8"/>
      <c r="G24" s="7"/>
      <c r="H24" s="361" t="str">
        <f>H6</f>
        <v xml:space="preserve">Little Silver </v>
      </c>
      <c r="I24" s="7"/>
      <c r="J24" s="8"/>
      <c r="K24" s="7"/>
      <c r="L24" s="43" t="str">
        <f>L6</f>
        <v>Shrewsbury</v>
      </c>
      <c r="M24" s="7"/>
      <c r="N24" s="8"/>
      <c r="O24" s="9"/>
      <c r="S24" s="530"/>
      <c r="U24" s="9"/>
      <c r="V24" s="102"/>
      <c r="AJ24" s="99">
        <v>14</v>
      </c>
      <c r="AK24" s="100"/>
      <c r="AN24" s="100"/>
      <c r="AS24" s="85"/>
      <c r="AT24" s="86"/>
      <c r="AV24" s="417"/>
      <c r="AW24" s="320" t="s">
        <v>248</v>
      </c>
      <c r="AX24" s="321"/>
      <c r="AY24" s="322"/>
      <c r="AZ24" s="405"/>
      <c r="BA24" s="393"/>
      <c r="BB24" s="320" t="s">
        <v>248</v>
      </c>
      <c r="BC24" s="321"/>
      <c r="BD24" s="321"/>
      <c r="BE24" s="399"/>
    </row>
    <row r="25" spans="2:58" ht="15" thickBot="1" x14ac:dyDescent="0.35">
      <c r="B25" s="171">
        <f>AK34</f>
        <v>41784</v>
      </c>
      <c r="C25" s="16"/>
      <c r="D25" s="353" t="str">
        <f>D7</f>
        <v>JV Field</v>
      </c>
      <c r="E25" s="9"/>
      <c r="F25" s="104" t="s">
        <v>135</v>
      </c>
      <c r="G25" s="9"/>
      <c r="H25" s="362" t="str">
        <f>H7</f>
        <v>Sickles Field</v>
      </c>
      <c r="I25" s="9"/>
      <c r="J25" s="104" t="s">
        <v>135</v>
      </c>
      <c r="K25" s="9"/>
      <c r="L25" s="50" t="str">
        <f>L7</f>
        <v>School Field</v>
      </c>
      <c r="M25" s="9"/>
      <c r="N25" s="104" t="s">
        <v>135</v>
      </c>
      <c r="O25" s="9"/>
      <c r="U25" s="9"/>
      <c r="V25" s="102"/>
      <c r="AJ25" s="105">
        <v>15</v>
      </c>
      <c r="AK25" s="84"/>
      <c r="AN25" s="106"/>
      <c r="AS25" s="85"/>
      <c r="AT25" s="86"/>
      <c r="AV25" s="418"/>
      <c r="AW25" s="395"/>
      <c r="AX25" s="395"/>
      <c r="AY25" s="396"/>
      <c r="AZ25" s="406"/>
      <c r="BA25" s="394"/>
      <c r="BB25" s="16"/>
      <c r="BC25" s="16"/>
      <c r="BD25" s="16"/>
      <c r="BE25" s="397"/>
    </row>
    <row r="26" spans="2:58" ht="16.2" thickBot="1" x14ac:dyDescent="0.35">
      <c r="B26" s="45">
        <v>0.35416666666666669</v>
      </c>
      <c r="C26" s="4"/>
      <c r="D26" s="36" t="str">
        <f>P19</f>
        <v>Jersey Brawlers</v>
      </c>
      <c r="E26" s="69"/>
      <c r="F26" s="476">
        <v>8</v>
      </c>
      <c r="G26" s="9"/>
      <c r="H26" s="36" t="str">
        <f>P17</f>
        <v>Intensity Baseball blue</v>
      </c>
      <c r="I26" s="69"/>
      <c r="J26" s="476">
        <v>8</v>
      </c>
      <c r="K26" s="9"/>
      <c r="L26" s="36" t="str">
        <f>P13</f>
        <v>Jersey Shore Canes</v>
      </c>
      <c r="M26" s="69"/>
      <c r="N26" s="70">
        <v>1</v>
      </c>
      <c r="O26" s="9"/>
      <c r="U26" s="9"/>
      <c r="V26" s="102"/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184</v>
      </c>
      <c r="AS26" s="85"/>
      <c r="AT26" s="86"/>
      <c r="AV26" s="414"/>
      <c r="AW26" s="391" t="str">
        <f>AK26</f>
        <v>13U</v>
      </c>
      <c r="AX26" s="392"/>
      <c r="AY26" s="392"/>
      <c r="AZ26" s="398"/>
      <c r="BA26" s="390"/>
      <c r="BB26" s="391" t="str">
        <f>AK26</f>
        <v>13U</v>
      </c>
      <c r="BC26" s="392"/>
      <c r="BD26" s="392"/>
      <c r="BE26" s="398"/>
    </row>
    <row r="27" spans="2:58" ht="15" thickBot="1" x14ac:dyDescent="0.35">
      <c r="B27" s="22"/>
      <c r="C27" s="4"/>
      <c r="D27" s="39" t="str">
        <f>P12</f>
        <v>Frozen Ropes</v>
      </c>
      <c r="E27" s="75"/>
      <c r="F27" s="477">
        <v>1</v>
      </c>
      <c r="G27" s="9"/>
      <c r="H27" s="39" t="str">
        <f>P10</f>
        <v>Lincroft Panthers east</v>
      </c>
      <c r="I27" s="75"/>
      <c r="J27" s="477">
        <v>12</v>
      </c>
      <c r="K27" s="9"/>
      <c r="L27" s="39" t="str">
        <f>P16</f>
        <v>Intensity Baseball black</v>
      </c>
      <c r="M27" s="75"/>
      <c r="N27" s="76">
        <v>4</v>
      </c>
      <c r="O27" s="9"/>
      <c r="U27" s="9"/>
      <c r="V27" s="102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55</v>
      </c>
      <c r="AS27" s="85"/>
      <c r="AT27" s="86"/>
      <c r="AV27" s="415"/>
      <c r="AW27" s="320" t="s">
        <v>244</v>
      </c>
      <c r="AX27" s="320"/>
      <c r="AY27" s="320"/>
      <c r="AZ27" s="399"/>
      <c r="BA27" s="393"/>
      <c r="BB27" s="320" t="s">
        <v>244</v>
      </c>
      <c r="BC27" s="320"/>
      <c r="BD27" s="320"/>
      <c r="BE27" s="399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79"/>
      <c r="M28" s="80"/>
      <c r="N28" s="151"/>
      <c r="O28" s="9"/>
      <c r="U28" s="9"/>
      <c r="V28" s="102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54</v>
      </c>
      <c r="AS28" s="85"/>
      <c r="AT28" s="86"/>
      <c r="AV28" s="415"/>
      <c r="AW28" s="320" t="s">
        <v>245</v>
      </c>
      <c r="AX28" s="320"/>
      <c r="AY28" s="320"/>
      <c r="AZ28" s="399"/>
      <c r="BA28" s="393"/>
      <c r="BB28" s="320" t="s">
        <v>245</v>
      </c>
      <c r="BC28" s="320"/>
      <c r="BD28" s="320"/>
      <c r="BE28" s="399"/>
    </row>
    <row r="29" spans="2:58" ht="15" thickBot="1" x14ac:dyDescent="0.35">
      <c r="B29" s="30">
        <v>0.44791666666666669</v>
      </c>
      <c r="C29" s="4"/>
      <c r="D29" s="36" t="str">
        <f>P9</f>
        <v>Langan Baseball</v>
      </c>
      <c r="E29" s="69"/>
      <c r="F29" s="476">
        <v>3</v>
      </c>
      <c r="G29" s="9"/>
      <c r="H29" s="36" t="str">
        <f>P20</f>
        <v>JC Diamond Dawgs</v>
      </c>
      <c r="I29" s="69"/>
      <c r="J29" s="476">
        <v>2</v>
      </c>
      <c r="K29" s="9"/>
      <c r="L29" s="36"/>
      <c r="M29" s="102"/>
      <c r="N29" s="70"/>
      <c r="O29" s="9"/>
      <c r="U29" s="9"/>
      <c r="V29" s="102"/>
      <c r="Z29" s="278">
        <v>3</v>
      </c>
      <c r="AA29" s="495" t="s">
        <v>83</v>
      </c>
      <c r="AB29" s="277"/>
      <c r="AC29" s="277"/>
      <c r="AD29" s="277"/>
      <c r="AE29" s="277"/>
      <c r="AJ29" s="109" t="s">
        <v>164</v>
      </c>
      <c r="AK29" s="110" t="s">
        <v>353</v>
      </c>
      <c r="AS29" s="85"/>
      <c r="AT29" s="86"/>
      <c r="AV29" s="415"/>
      <c r="AW29" s="710">
        <f>$AW$16</f>
        <v>41783</v>
      </c>
      <c r="AX29" s="710"/>
      <c r="AY29" s="320"/>
      <c r="AZ29" s="399"/>
      <c r="BA29" s="393"/>
      <c r="BB29" s="710">
        <f>$AW$16</f>
        <v>41783</v>
      </c>
      <c r="BC29" s="710"/>
      <c r="BD29" s="320"/>
      <c r="BE29" s="399"/>
    </row>
    <row r="30" spans="2:58" ht="15" thickBot="1" x14ac:dyDescent="0.35">
      <c r="B30" s="31"/>
      <c r="C30" s="4"/>
      <c r="D30" s="39" t="str">
        <f>P14</f>
        <v>Shore Breakers</v>
      </c>
      <c r="E30" s="75"/>
      <c r="F30" s="477">
        <v>4</v>
      </c>
      <c r="G30" s="9"/>
      <c r="H30" s="39" t="str">
        <f>P11</f>
        <v>Jersey Shore Hawks</v>
      </c>
      <c r="I30" s="75"/>
      <c r="J30" s="477">
        <v>1</v>
      </c>
      <c r="K30" s="9"/>
      <c r="L30" s="49"/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360</v>
      </c>
      <c r="AS30" s="85"/>
      <c r="AT30" s="86"/>
      <c r="AV30" s="415"/>
      <c r="AW30" s="340" t="str">
        <f>AW17</f>
        <v xml:space="preserve">Red Bank Regional </v>
      </c>
      <c r="AX30" s="340" t="str">
        <f>AX17</f>
        <v>JV Field</v>
      </c>
      <c r="AY30" s="4"/>
      <c r="AZ30" s="399"/>
      <c r="BA30" s="393"/>
      <c r="BB30" s="340" t="str">
        <f>BB17</f>
        <v xml:space="preserve">Little Silver </v>
      </c>
      <c r="BC30" s="340" t="str">
        <f>BC17</f>
        <v>Sickles Field</v>
      </c>
      <c r="BD30" s="4"/>
      <c r="BE30" s="399"/>
    </row>
    <row r="31" spans="2:58" ht="15" thickBot="1" x14ac:dyDescent="0.35">
      <c r="B31" s="77"/>
      <c r="C31" s="78"/>
      <c r="D31" s="79"/>
      <c r="E31" s="80"/>
      <c r="F31" s="79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07" t="s">
        <v>136</v>
      </c>
      <c r="R31" s="608"/>
      <c r="S31" s="608"/>
      <c r="T31" s="608"/>
      <c r="U31" s="608"/>
      <c r="V31" s="609"/>
      <c r="Z31" s="639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153</v>
      </c>
      <c r="AN31" s="116"/>
      <c r="AS31" s="85"/>
      <c r="AT31" s="86"/>
      <c r="AV31" s="415"/>
      <c r="AW31" s="341">
        <f>B12</f>
        <v>0.44791666666666669</v>
      </c>
      <c r="AX31" s="320"/>
      <c r="AY31" s="320" t="s">
        <v>135</v>
      </c>
      <c r="AZ31" s="399"/>
      <c r="BA31" s="393"/>
      <c r="BB31" s="341">
        <f>$AW$31</f>
        <v>0.44791666666666669</v>
      </c>
      <c r="BC31" s="4"/>
      <c r="BD31" s="320" t="s">
        <v>135</v>
      </c>
      <c r="BE31" s="399"/>
    </row>
    <row r="32" spans="2:58" ht="15" thickBot="1" x14ac:dyDescent="0.35">
      <c r="B32" s="30">
        <v>4.1666666666666664E-2</v>
      </c>
      <c r="C32" s="4"/>
      <c r="D32" s="36" t="str">
        <f>P10</f>
        <v>Lincroft Panthers east</v>
      </c>
      <c r="E32" s="117"/>
      <c r="F32" s="536">
        <v>8</v>
      </c>
      <c r="G32" s="9"/>
      <c r="H32" s="36" t="str">
        <f>P18</f>
        <v>Jersey Stealth</v>
      </c>
      <c r="I32" s="69"/>
      <c r="J32" s="476">
        <v>5</v>
      </c>
      <c r="K32" s="9"/>
      <c r="L32" s="36" t="str">
        <f>P16</f>
        <v>Intensity Baseball black</v>
      </c>
      <c r="M32" s="57"/>
      <c r="N32" s="70">
        <v>12</v>
      </c>
      <c r="O32" s="9"/>
      <c r="P32" s="40">
        <v>1</v>
      </c>
      <c r="Q32" s="632" t="s">
        <v>379</v>
      </c>
      <c r="R32" s="596"/>
      <c r="S32" s="596"/>
      <c r="T32" s="596"/>
      <c r="U32" s="596"/>
      <c r="V32" s="597"/>
      <c r="Z32" s="71" t="s">
        <v>155</v>
      </c>
      <c r="AA32" s="285" t="s">
        <v>379</v>
      </c>
      <c r="AB32" s="285">
        <v>4</v>
      </c>
      <c r="AC32" s="285">
        <v>0</v>
      </c>
      <c r="AD32" s="285">
        <v>0</v>
      </c>
      <c r="AE32" s="285">
        <v>8</v>
      </c>
      <c r="AF32" s="285">
        <v>5</v>
      </c>
      <c r="AG32" s="285">
        <v>37</v>
      </c>
      <c r="AJ32" s="120"/>
      <c r="AK32" s="121" t="s">
        <v>386</v>
      </c>
      <c r="AS32" s="85"/>
      <c r="AT32" s="86"/>
      <c r="AV32" s="415"/>
      <c r="AW32" s="333" t="str">
        <f>D12</f>
        <v>Intensity Baseball black</v>
      </c>
      <c r="AX32" s="4"/>
      <c r="AY32" s="319"/>
      <c r="AZ32" s="399"/>
      <c r="BA32" s="393"/>
      <c r="BB32" s="320" t="str">
        <f>H12</f>
        <v>Shore Breakers</v>
      </c>
      <c r="BC32" s="4"/>
      <c r="BD32" s="141"/>
      <c r="BE32" s="17"/>
    </row>
    <row r="33" spans="2:57" ht="15" thickBot="1" x14ac:dyDescent="0.35">
      <c r="B33" s="31"/>
      <c r="C33" s="4"/>
      <c r="D33" s="49" t="str">
        <f>P15</f>
        <v>Wall Sea Dogs</v>
      </c>
      <c r="E33" s="9"/>
      <c r="F33" s="537">
        <v>10</v>
      </c>
      <c r="G33" s="9"/>
      <c r="H33" s="49" t="str">
        <f>P13</f>
        <v>Jersey Shore Canes</v>
      </c>
      <c r="I33" s="75"/>
      <c r="J33" s="477">
        <v>5</v>
      </c>
      <c r="K33" s="9"/>
      <c r="L33" s="39" t="str">
        <f>P19</f>
        <v>Jersey Brawlers</v>
      </c>
      <c r="M33" s="54"/>
      <c r="N33" s="76">
        <v>2</v>
      </c>
      <c r="O33" s="9"/>
      <c r="P33" s="41">
        <v>2</v>
      </c>
      <c r="Q33" s="633" t="s">
        <v>385</v>
      </c>
      <c r="R33" s="634"/>
      <c r="S33" s="634"/>
      <c r="T33" s="634"/>
      <c r="U33" s="634"/>
      <c r="V33" s="635"/>
      <c r="Z33" s="66" t="s">
        <v>155</v>
      </c>
      <c r="AA33" s="71" t="s">
        <v>385</v>
      </c>
      <c r="AB33" s="74">
        <v>4</v>
      </c>
      <c r="AC33" s="73">
        <v>0</v>
      </c>
      <c r="AD33" s="73">
        <v>0</v>
      </c>
      <c r="AE33" s="73">
        <v>8</v>
      </c>
      <c r="AF33" s="73">
        <v>7</v>
      </c>
      <c r="AG33" s="74">
        <v>22</v>
      </c>
      <c r="AJ33" t="s">
        <v>238</v>
      </c>
      <c r="AK33" s="520">
        <v>41783</v>
      </c>
      <c r="AT33" s="86"/>
      <c r="AV33" s="415"/>
      <c r="AW33" s="333" t="str">
        <f>D13</f>
        <v>Langan Baseball</v>
      </c>
      <c r="AX33" s="4"/>
      <c r="AY33" s="321"/>
      <c r="AZ33" s="399"/>
      <c r="BA33" s="393"/>
      <c r="BB33" s="320" t="str">
        <f>H13</f>
        <v>Intensity Baseball blue</v>
      </c>
      <c r="BC33" s="4"/>
      <c r="BD33" s="32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33" t="s">
        <v>388</v>
      </c>
      <c r="R34" s="634"/>
      <c r="S34" s="634"/>
      <c r="T34" s="634"/>
      <c r="U34" s="634"/>
      <c r="V34" s="635"/>
      <c r="Z34" s="91" t="s">
        <v>159</v>
      </c>
      <c r="AA34" s="364" t="s">
        <v>388</v>
      </c>
      <c r="AB34" s="74">
        <v>3</v>
      </c>
      <c r="AC34" s="74">
        <v>1</v>
      </c>
      <c r="AD34" s="73">
        <v>0</v>
      </c>
      <c r="AE34" s="73">
        <v>6</v>
      </c>
      <c r="AF34" s="73">
        <v>8</v>
      </c>
      <c r="AG34" s="74">
        <v>20</v>
      </c>
      <c r="AJ34" t="s">
        <v>239</v>
      </c>
      <c r="AK34" s="520">
        <v>41784</v>
      </c>
      <c r="AT34" s="86"/>
      <c r="AV34" s="415"/>
      <c r="AW34" s="320" t="s">
        <v>246</v>
      </c>
      <c r="AX34" s="319"/>
      <c r="AY34" s="319"/>
      <c r="AZ34" s="399"/>
      <c r="BA34" s="393"/>
      <c r="BB34" s="320" t="s">
        <v>246</v>
      </c>
      <c r="BC34" s="319"/>
      <c r="BD34" s="319"/>
      <c r="BE34" s="399"/>
    </row>
    <row r="35" spans="2:57" ht="15" thickBot="1" x14ac:dyDescent="0.35">
      <c r="B35" s="30">
        <v>0.13541666666666666</v>
      </c>
      <c r="C35" s="4"/>
      <c r="D35" s="36" t="str">
        <f>P9</f>
        <v>Langan Baseball</v>
      </c>
      <c r="E35" s="69"/>
      <c r="F35" s="476">
        <v>10</v>
      </c>
      <c r="G35" s="9"/>
      <c r="H35" s="36" t="str">
        <f>P11</f>
        <v>Jersey Shore Hawks</v>
      </c>
      <c r="I35" s="69"/>
      <c r="J35" s="476">
        <v>1</v>
      </c>
      <c r="K35" s="4"/>
      <c r="L35" s="36" t="str">
        <f>P17</f>
        <v>Intensity Baseball blue</v>
      </c>
      <c r="M35" s="57"/>
      <c r="N35" s="70">
        <v>2</v>
      </c>
      <c r="O35" s="9"/>
      <c r="P35" s="41">
        <v>4</v>
      </c>
      <c r="Q35" s="633" t="s">
        <v>389</v>
      </c>
      <c r="R35" s="634"/>
      <c r="S35" s="634"/>
      <c r="T35" s="634"/>
      <c r="U35" s="634"/>
      <c r="V35" s="635"/>
      <c r="Z35" s="91" t="s">
        <v>159</v>
      </c>
      <c r="AA35" s="71" t="s">
        <v>389</v>
      </c>
      <c r="AB35" s="74">
        <v>3</v>
      </c>
      <c r="AC35" s="74">
        <v>1</v>
      </c>
      <c r="AD35" s="74">
        <v>0</v>
      </c>
      <c r="AE35" s="73">
        <v>6</v>
      </c>
      <c r="AF35" s="73">
        <v>11</v>
      </c>
      <c r="AG35" s="74">
        <v>31</v>
      </c>
      <c r="AJ35" t="s">
        <v>277</v>
      </c>
      <c r="AK35" s="520">
        <v>41785</v>
      </c>
      <c r="AT35" s="86"/>
      <c r="AV35" s="415"/>
      <c r="AW35" s="320"/>
      <c r="AX35" s="320"/>
      <c r="AY35" s="320"/>
      <c r="AZ35" s="399"/>
      <c r="BA35" s="393"/>
      <c r="BB35" s="320"/>
      <c r="BC35" s="320"/>
      <c r="BD35" s="320"/>
      <c r="BE35" s="399"/>
    </row>
    <row r="36" spans="2:57" ht="15" thickBot="1" x14ac:dyDescent="0.35">
      <c r="B36" s="31"/>
      <c r="C36" s="4"/>
      <c r="D36" s="39" t="str">
        <f>P12</f>
        <v>Frozen Ropes</v>
      </c>
      <c r="E36" s="75"/>
      <c r="F36" s="477">
        <v>0</v>
      </c>
      <c r="G36" s="9"/>
      <c r="H36" s="39" t="str">
        <f>P14</f>
        <v>Shore Breakers</v>
      </c>
      <c r="I36" s="75"/>
      <c r="J36" s="477">
        <v>9</v>
      </c>
      <c r="K36" s="4"/>
      <c r="L36" s="39" t="str">
        <f>P20</f>
        <v>JC Diamond Dawgs</v>
      </c>
      <c r="M36" s="54"/>
      <c r="N36" s="76">
        <v>10</v>
      </c>
      <c r="O36" s="9"/>
      <c r="P36" s="41">
        <v>5</v>
      </c>
      <c r="Q36" s="633" t="s">
        <v>226</v>
      </c>
      <c r="R36" s="634"/>
      <c r="S36" s="634"/>
      <c r="T36" s="634"/>
      <c r="U36" s="634"/>
      <c r="V36" s="635"/>
      <c r="Z36" s="152" t="s">
        <v>176</v>
      </c>
      <c r="AA36" s="153" t="s">
        <v>226</v>
      </c>
      <c r="AB36" s="72">
        <v>2</v>
      </c>
      <c r="AC36" s="73">
        <v>2</v>
      </c>
      <c r="AD36" s="73">
        <v>0</v>
      </c>
      <c r="AE36" s="73">
        <v>4</v>
      </c>
      <c r="AF36" s="73">
        <v>22</v>
      </c>
      <c r="AG36" s="154">
        <v>17</v>
      </c>
      <c r="AS36" s="86"/>
      <c r="AT36" s="86"/>
      <c r="AV36" s="415"/>
      <c r="AW36" s="320" t="s">
        <v>247</v>
      </c>
      <c r="AX36" s="319"/>
      <c r="AY36" s="319"/>
      <c r="AZ36" s="399"/>
      <c r="BA36" s="393"/>
      <c r="BB36" s="320" t="s">
        <v>247</v>
      </c>
      <c r="BC36" s="319"/>
      <c r="BD36" s="319"/>
      <c r="BE36" s="399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66" t="s">
        <v>390</v>
      </c>
      <c r="R37" s="599"/>
      <c r="S37" s="599"/>
      <c r="T37" s="599"/>
      <c r="U37" s="599"/>
      <c r="V37" s="600"/>
      <c r="Z37" s="152" t="s">
        <v>176</v>
      </c>
      <c r="AA37" s="71" t="s">
        <v>390</v>
      </c>
      <c r="AB37" s="74">
        <v>2</v>
      </c>
      <c r="AC37" s="74">
        <v>2</v>
      </c>
      <c r="AD37" s="74">
        <v>0</v>
      </c>
      <c r="AE37" s="73">
        <v>4</v>
      </c>
      <c r="AF37" s="73">
        <v>29</v>
      </c>
      <c r="AG37" s="74">
        <v>34</v>
      </c>
      <c r="AS37" s="86"/>
      <c r="AT37" s="86"/>
      <c r="AV37" s="415"/>
      <c r="AW37" s="320" t="s">
        <v>248</v>
      </c>
      <c r="AX37" s="321"/>
      <c r="AY37" s="321"/>
      <c r="AZ37" s="399"/>
      <c r="BA37" s="393"/>
      <c r="BB37" s="320" t="s">
        <v>248</v>
      </c>
      <c r="BC37" s="321"/>
      <c r="BD37" s="321"/>
      <c r="BE37" s="399"/>
    </row>
    <row r="38" spans="2:57" ht="15" thickBot="1" x14ac:dyDescent="0.35">
      <c r="B38" s="30">
        <v>0.22916666666666666</v>
      </c>
      <c r="C38" s="4"/>
      <c r="D38" s="20" t="str">
        <f>P15</f>
        <v>Wall Sea Dogs</v>
      </c>
      <c r="E38" s="98"/>
      <c r="F38" s="476">
        <v>9</v>
      </c>
      <c r="G38" s="9"/>
      <c r="H38" s="36"/>
      <c r="I38" s="69"/>
      <c r="J38" s="70"/>
      <c r="K38" s="4"/>
      <c r="L38" s="36"/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122"/>
      <c r="AW38" s="16"/>
      <c r="AX38" s="411"/>
      <c r="AY38" s="123"/>
      <c r="AZ38" s="124"/>
      <c r="BA38" s="394"/>
      <c r="BB38" s="16"/>
      <c r="BC38" s="16"/>
      <c r="BD38" s="16"/>
      <c r="BE38" s="397"/>
    </row>
    <row r="39" spans="2:57" ht="16.2" thickBot="1" x14ac:dyDescent="0.35">
      <c r="B39" s="31"/>
      <c r="C39" s="16"/>
      <c r="D39" s="23" t="str">
        <f>P18</f>
        <v>Jersey Stealth</v>
      </c>
      <c r="E39" s="101"/>
      <c r="F39" s="477">
        <v>1</v>
      </c>
      <c r="G39" s="349"/>
      <c r="H39" s="39"/>
      <c r="I39" s="75"/>
      <c r="J39" s="76"/>
      <c r="K39" s="16"/>
      <c r="L39" s="39"/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414"/>
      <c r="AW39" s="391" t="str">
        <f>AK26</f>
        <v>13U</v>
      </c>
      <c r="AX39" s="392"/>
      <c r="AY39" s="392"/>
      <c r="AZ39" s="398"/>
      <c r="BA39" s="390"/>
      <c r="BB39" s="391" t="str">
        <f>AK26</f>
        <v>13U</v>
      </c>
      <c r="BC39" s="392"/>
      <c r="BD39" s="392"/>
      <c r="BE39" s="398"/>
    </row>
    <row r="40" spans="2:57" ht="15" thickBot="1" x14ac:dyDescent="0.35">
      <c r="B40" s="16"/>
      <c r="AV40" s="415"/>
      <c r="AW40" s="320" t="s">
        <v>244</v>
      </c>
      <c r="AX40" s="320"/>
      <c r="AY40" s="320"/>
      <c r="AZ40" s="399"/>
      <c r="BA40" s="393"/>
      <c r="BB40" s="320" t="s">
        <v>244</v>
      </c>
      <c r="BC40" s="320"/>
      <c r="BD40" s="320"/>
      <c r="BE40" s="399"/>
    </row>
    <row r="41" spans="2:57" x14ac:dyDescent="0.3">
      <c r="B41" s="169" t="str">
        <f>AJ35</f>
        <v>Monday</v>
      </c>
      <c r="D41" s="130" t="str">
        <f>D24</f>
        <v xml:space="preserve">Red Bank Regional 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 xml:space="preserve">Little Silver 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  <c r="V41" s="9"/>
      <c r="AV41" s="415"/>
      <c r="AW41" s="320" t="s">
        <v>245</v>
      </c>
      <c r="AX41" s="320"/>
      <c r="AY41" s="320"/>
      <c r="AZ41" s="399"/>
      <c r="BA41" s="393"/>
      <c r="BB41" s="320" t="s">
        <v>245</v>
      </c>
      <c r="BC41" s="320"/>
      <c r="BD41" s="320"/>
      <c r="BE41" s="399"/>
    </row>
    <row r="42" spans="2:57" ht="15" thickBot="1" x14ac:dyDescent="0.35">
      <c r="B42" s="256">
        <f>AK35</f>
        <v>41785</v>
      </c>
      <c r="C42" s="16"/>
      <c r="D42" s="132" t="str">
        <f>D25</f>
        <v>JV Field</v>
      </c>
      <c r="E42" s="349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Sickles Field</v>
      </c>
      <c r="M42" s="92"/>
      <c r="N42" s="662"/>
      <c r="O42" s="587"/>
      <c r="P42" s="588"/>
      <c r="Q42" s="159" t="s">
        <v>135</v>
      </c>
      <c r="R42" s="9"/>
      <c r="S42" s="9"/>
      <c r="T42" s="9"/>
      <c r="U42" s="9"/>
      <c r="V42" s="9"/>
      <c r="AV42" s="415"/>
      <c r="AW42" s="710">
        <f>$AW$16</f>
        <v>41783</v>
      </c>
      <c r="AX42" s="710"/>
      <c r="AY42" s="320"/>
      <c r="AZ42" s="399"/>
      <c r="BA42" s="393"/>
      <c r="BB42" s="710">
        <f>$AW$16</f>
        <v>41783</v>
      </c>
      <c r="BC42" s="710"/>
      <c r="BD42" s="320"/>
      <c r="BE42" s="399"/>
    </row>
    <row r="43" spans="2:57" ht="15" thickBot="1" x14ac:dyDescent="0.35">
      <c r="B43" s="30">
        <v>0.375</v>
      </c>
      <c r="D43" s="51" t="s">
        <v>177</v>
      </c>
      <c r="E43" s="133"/>
      <c r="F43" s="595" t="str">
        <f>Q36</f>
        <v>Jersey Brawlers</v>
      </c>
      <c r="G43" s="596"/>
      <c r="H43" s="597"/>
      <c r="I43" s="357"/>
      <c r="J43" s="536">
        <v>7</v>
      </c>
      <c r="K43" s="9"/>
      <c r="L43" s="56" t="s">
        <v>178</v>
      </c>
      <c r="M43" s="161"/>
      <c r="N43" s="663" t="str">
        <f>Q37</f>
        <v>Lincroft Panthers east</v>
      </c>
      <c r="O43" s="664"/>
      <c r="P43" s="665"/>
      <c r="Q43" s="551">
        <v>4</v>
      </c>
      <c r="R43" s="359"/>
      <c r="S43" s="359"/>
      <c r="T43" s="359"/>
      <c r="U43" s="359"/>
      <c r="V43" s="359"/>
      <c r="AV43" s="415"/>
      <c r="AW43" s="339" t="str">
        <f>AW30</f>
        <v xml:space="preserve">Red Bank Regional </v>
      </c>
      <c r="AX43" s="340" t="str">
        <f>AX30</f>
        <v>JV Field</v>
      </c>
      <c r="AY43" s="4"/>
      <c r="AZ43" s="399"/>
      <c r="BA43" s="393"/>
      <c r="BB43" s="339" t="str">
        <f>BB17</f>
        <v xml:space="preserve">Little Silver </v>
      </c>
      <c r="BC43" s="340" t="str">
        <f>BC17</f>
        <v>Sickles Field</v>
      </c>
      <c r="BD43" s="320"/>
      <c r="BE43" s="399"/>
    </row>
    <row r="44" spans="2:57" ht="15" thickBot="1" x14ac:dyDescent="0.35">
      <c r="B44" s="31"/>
      <c r="D44" s="52" t="s">
        <v>149</v>
      </c>
      <c r="E44" s="135"/>
      <c r="F44" s="598" t="str">
        <f>Q35</f>
        <v>Wall Sea Dogs</v>
      </c>
      <c r="G44" s="599"/>
      <c r="H44" s="600"/>
      <c r="I44" s="162"/>
      <c r="J44" s="538">
        <v>6</v>
      </c>
      <c r="K44" s="9"/>
      <c r="L44" s="58" t="s">
        <v>179</v>
      </c>
      <c r="M44" s="163"/>
      <c r="N44" s="644" t="str">
        <f>Q34</f>
        <v>Shore Breakers</v>
      </c>
      <c r="O44" s="645"/>
      <c r="P44" s="646"/>
      <c r="Q44" s="552">
        <v>8</v>
      </c>
      <c r="R44" s="359"/>
      <c r="S44" s="359"/>
      <c r="T44" s="359"/>
      <c r="U44" s="359"/>
      <c r="V44" s="359"/>
      <c r="AV44" s="393"/>
      <c r="AW44" s="341">
        <f>B15</f>
        <v>4.1666666666666664E-2</v>
      </c>
      <c r="AX44" s="320"/>
      <c r="AY44" s="320" t="s">
        <v>135</v>
      </c>
      <c r="AZ44" s="17"/>
      <c r="BA44" s="393"/>
      <c r="BB44" s="341">
        <f>$AW$44</f>
        <v>4.1666666666666664E-2</v>
      </c>
      <c r="BC44" s="320"/>
      <c r="BD44" s="320" t="s">
        <v>135</v>
      </c>
      <c r="BE44" s="399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9"/>
      <c r="T45" s="359"/>
      <c r="U45" s="359"/>
      <c r="V45" s="359"/>
      <c r="AV45" s="415"/>
      <c r="AW45" s="333" t="str">
        <f>D15</f>
        <v>JC Diamond Dawgs</v>
      </c>
      <c r="AX45" s="4"/>
      <c r="AY45" s="319"/>
      <c r="AZ45" s="399"/>
      <c r="BA45" s="393"/>
      <c r="BB45" s="333" t="str">
        <f>H15</f>
        <v>Jersey Brawlers</v>
      </c>
      <c r="BC45" s="4"/>
      <c r="BD45" s="319"/>
      <c r="BE45" s="399"/>
    </row>
    <row r="46" spans="2:57" ht="15" thickBot="1" x14ac:dyDescent="0.35">
      <c r="B46" s="30">
        <v>0.47916666666666669</v>
      </c>
      <c r="D46" s="56" t="s">
        <v>180</v>
      </c>
      <c r="E46" s="140"/>
      <c r="F46" s="595" t="str">
        <f>IF(J43&lt;&gt;"",(IF(J44&gt;J43,F44,F43)),"")</f>
        <v>Jersey Brawlers</v>
      </c>
      <c r="G46" s="596"/>
      <c r="H46" s="597"/>
      <c r="I46" s="164"/>
      <c r="J46" s="536">
        <v>0</v>
      </c>
      <c r="K46" s="9"/>
      <c r="L46" s="51" t="s">
        <v>181</v>
      </c>
      <c r="M46" s="4"/>
      <c r="N46" s="663" t="str">
        <f>IF(Q43&lt;&gt;"",(IF(Q44&gt;Q43,N44,N43)),"")</f>
        <v>Shore Breakers</v>
      </c>
      <c r="O46" s="664"/>
      <c r="P46" s="665"/>
      <c r="Q46" s="551">
        <v>1</v>
      </c>
      <c r="R46" s="359"/>
      <c r="S46" s="359"/>
      <c r="T46" s="359"/>
      <c r="U46" s="359"/>
      <c r="V46" s="359"/>
      <c r="AV46" s="415"/>
      <c r="AW46" s="333" t="str">
        <f>D16</f>
        <v>Jersey Shore Canes</v>
      </c>
      <c r="AX46" s="4"/>
      <c r="AY46" s="321"/>
      <c r="AZ46" s="399"/>
      <c r="BA46" s="393"/>
      <c r="BB46" s="333" t="str">
        <f>H16</f>
        <v>Jersey Stealth</v>
      </c>
      <c r="BC46" s="4"/>
      <c r="BD46" s="321"/>
      <c r="BE46" s="399"/>
    </row>
    <row r="47" spans="2:57" ht="15" thickBot="1" x14ac:dyDescent="0.35">
      <c r="B47" s="31"/>
      <c r="D47" s="58" t="s">
        <v>182</v>
      </c>
      <c r="E47" s="142"/>
      <c r="F47" s="598" t="str">
        <f>Q32</f>
        <v>Intensity Baseball black</v>
      </c>
      <c r="G47" s="599"/>
      <c r="H47" s="600"/>
      <c r="I47" s="165"/>
      <c r="J47" s="538">
        <v>11</v>
      </c>
      <c r="K47" s="9"/>
      <c r="L47" s="52" t="s">
        <v>183</v>
      </c>
      <c r="M47" s="4"/>
      <c r="N47" s="644" t="str">
        <f>Q33</f>
        <v>JC Diamond Dawgs</v>
      </c>
      <c r="O47" s="645"/>
      <c r="P47" s="646"/>
      <c r="Q47" s="552">
        <v>4</v>
      </c>
      <c r="R47" s="359"/>
      <c r="S47" s="359"/>
      <c r="T47" s="359"/>
      <c r="U47" s="359"/>
      <c r="V47" s="359"/>
      <c r="AV47" s="415"/>
      <c r="AW47" s="320" t="s">
        <v>246</v>
      </c>
      <c r="AX47" s="319"/>
      <c r="AY47" s="319"/>
      <c r="AZ47" s="399"/>
      <c r="BA47" s="393"/>
      <c r="BB47" s="320" t="s">
        <v>246</v>
      </c>
      <c r="BC47" s="319"/>
      <c r="BD47" s="319"/>
      <c r="BE47" s="399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9"/>
      <c r="R48" s="359"/>
      <c r="S48" s="359"/>
      <c r="T48" s="359"/>
      <c r="U48" s="359"/>
      <c r="V48" s="359"/>
      <c r="AV48" s="415"/>
      <c r="AW48" s="320"/>
      <c r="AX48" s="320"/>
      <c r="AY48" s="320"/>
      <c r="AZ48" s="399"/>
      <c r="BA48" s="393"/>
      <c r="BB48" s="320"/>
      <c r="BC48" s="320"/>
      <c r="BD48" s="320"/>
      <c r="BE48" s="399"/>
    </row>
    <row r="49" spans="2:57" x14ac:dyDescent="0.3">
      <c r="B49" s="30">
        <v>8.3333333333333329E-2</v>
      </c>
      <c r="D49" s="51" t="s">
        <v>169</v>
      </c>
      <c r="F49" s="596" t="str">
        <f>IF(Q46&lt;&gt;"",(IF(Q47&gt;Q46,N47,N46)),"")</f>
        <v>JC Diamond Dawgs</v>
      </c>
      <c r="G49" s="596"/>
      <c r="H49" s="596"/>
      <c r="I49" s="167"/>
      <c r="J49" s="536">
        <v>11</v>
      </c>
      <c r="K49" s="9"/>
      <c r="L49" s="4"/>
      <c r="M49" s="4"/>
      <c r="N49" s="359"/>
      <c r="O49" s="359"/>
      <c r="P49" s="113"/>
      <c r="Q49" s="114"/>
      <c r="R49" s="114"/>
      <c r="S49" s="114"/>
      <c r="T49" s="114"/>
      <c r="U49" s="114"/>
      <c r="V49" s="115"/>
      <c r="AV49" s="415"/>
      <c r="AW49" s="320" t="s">
        <v>247</v>
      </c>
      <c r="AX49" s="319"/>
      <c r="AY49" s="319"/>
      <c r="AZ49" s="399"/>
      <c r="BA49" s="393"/>
      <c r="BB49" s="320" t="s">
        <v>247</v>
      </c>
      <c r="BC49" s="319"/>
      <c r="BD49" s="319"/>
      <c r="BE49" s="399"/>
    </row>
    <row r="50" spans="2:57" ht="16.2" thickBot="1" x14ac:dyDescent="0.35">
      <c r="B50" s="31"/>
      <c r="C50" s="16"/>
      <c r="D50" s="52" t="s">
        <v>170</v>
      </c>
      <c r="E50" s="59"/>
      <c r="F50" s="599" t="str">
        <f>IF(J46&lt;&gt;"",(IF(J47&gt;J46,F47,F46)),"")</f>
        <v>Intensity Baseball black</v>
      </c>
      <c r="G50" s="599"/>
      <c r="H50" s="599"/>
      <c r="I50" s="168"/>
      <c r="J50" s="538">
        <v>1</v>
      </c>
      <c r="K50" s="9"/>
      <c r="L50" s="4"/>
      <c r="M50" s="4"/>
      <c r="N50" s="359"/>
      <c r="O50" s="359"/>
      <c r="P50" s="592" t="str">
        <f>AK26</f>
        <v>13U</v>
      </c>
      <c r="Q50" s="593"/>
      <c r="R50" s="593"/>
      <c r="S50" s="593"/>
      <c r="T50" s="593"/>
      <c r="U50" s="593"/>
      <c r="V50" s="594"/>
      <c r="AV50" s="415"/>
      <c r="AW50" s="320" t="s">
        <v>248</v>
      </c>
      <c r="AX50" s="321"/>
      <c r="AY50" s="321"/>
      <c r="AZ50" s="399"/>
      <c r="BA50" s="393"/>
      <c r="BB50" s="320" t="s">
        <v>248</v>
      </c>
      <c r="BC50" s="321"/>
      <c r="BD50" s="321"/>
      <c r="BE50" s="399"/>
    </row>
    <row r="51" spans="2:57" ht="16.2" thickBot="1" x14ac:dyDescent="0.35">
      <c r="P51" s="592" t="s">
        <v>148</v>
      </c>
      <c r="Q51" s="593"/>
      <c r="R51" s="593"/>
      <c r="S51" s="593"/>
      <c r="T51" s="593"/>
      <c r="U51" s="593"/>
      <c r="V51" s="594"/>
      <c r="AV51" s="394"/>
      <c r="AW51" s="16"/>
      <c r="AX51" s="16"/>
      <c r="AY51" s="16"/>
      <c r="AZ51" s="397"/>
      <c r="BA51" s="394"/>
      <c r="BB51" s="16"/>
      <c r="BC51" s="16"/>
      <c r="BD51" s="16"/>
      <c r="BE51" s="397"/>
    </row>
    <row r="52" spans="2:57" x14ac:dyDescent="0.3">
      <c r="P52" s="118"/>
      <c r="Q52" s="86"/>
      <c r="R52" s="86"/>
      <c r="S52" s="86"/>
      <c r="T52" s="86"/>
      <c r="U52" s="86"/>
      <c r="V52" s="119"/>
    </row>
    <row r="53" spans="2:57" ht="15" thickBot="1" x14ac:dyDescent="0.35">
      <c r="P53" s="589" t="str">
        <f>IF(J49&lt;&gt;"",(IF(J49&gt;J50,F49,F50)),"")</f>
        <v>JC Diamond Dawgs</v>
      </c>
      <c r="Q53" s="590"/>
      <c r="R53" s="590"/>
      <c r="S53" s="590"/>
      <c r="T53" s="590"/>
      <c r="U53" s="590"/>
      <c r="V53" s="591"/>
    </row>
    <row r="54" spans="2:57" ht="15.6" x14ac:dyDescent="0.3">
      <c r="P54" s="589"/>
      <c r="Q54" s="590"/>
      <c r="R54" s="590"/>
      <c r="S54" s="590"/>
      <c r="T54" s="590"/>
      <c r="U54" s="590"/>
      <c r="V54" s="591"/>
      <c r="AV54" s="414"/>
      <c r="AW54" s="391" t="str">
        <f>AK26</f>
        <v>13U</v>
      </c>
      <c r="AX54" s="392"/>
      <c r="AY54" s="392"/>
      <c r="AZ54" s="398"/>
      <c r="BA54" s="390"/>
      <c r="BB54" s="391" t="str">
        <f>AK26</f>
        <v>13U</v>
      </c>
      <c r="BC54" s="392"/>
      <c r="BD54" s="392"/>
      <c r="BE54" s="398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415"/>
      <c r="AW55" s="320" t="s">
        <v>244</v>
      </c>
      <c r="AX55" s="320"/>
      <c r="AY55" s="320"/>
      <c r="AZ55" s="399"/>
      <c r="BA55" s="393"/>
      <c r="BB55" s="320" t="s">
        <v>244</v>
      </c>
      <c r="BC55" s="320"/>
      <c r="BD55" s="320"/>
      <c r="BE55" s="399"/>
    </row>
    <row r="56" spans="2:57" x14ac:dyDescent="0.3">
      <c r="AV56" s="415"/>
      <c r="AW56" s="320" t="s">
        <v>245</v>
      </c>
      <c r="AX56" s="320"/>
      <c r="AY56" s="320"/>
      <c r="AZ56" s="399"/>
      <c r="BA56" s="393"/>
      <c r="BB56" s="320" t="s">
        <v>245</v>
      </c>
      <c r="BC56" s="320"/>
      <c r="BD56" s="320"/>
      <c r="BE56" s="399"/>
    </row>
    <row r="57" spans="2:57" x14ac:dyDescent="0.3">
      <c r="AV57" s="415"/>
      <c r="AW57" s="710">
        <f>$AW$16</f>
        <v>41783</v>
      </c>
      <c r="AX57" s="710"/>
      <c r="AY57" s="320"/>
      <c r="AZ57" s="399"/>
      <c r="BA57" s="393"/>
      <c r="BB57" s="710">
        <f>$AW$16</f>
        <v>41783</v>
      </c>
      <c r="BC57" s="710"/>
      <c r="BD57" s="320"/>
      <c r="BE57" s="399"/>
    </row>
    <row r="58" spans="2:57" x14ac:dyDescent="0.3">
      <c r="AV58" s="415"/>
      <c r="AW58" s="339" t="str">
        <f>AW43</f>
        <v xml:space="preserve">Red Bank Regional </v>
      </c>
      <c r="AX58" s="339" t="str">
        <f>AX43</f>
        <v>JV Field</v>
      </c>
      <c r="AY58" s="320"/>
      <c r="AZ58" s="399"/>
      <c r="BA58" s="393"/>
      <c r="BB58" s="339" t="str">
        <f>BB17</f>
        <v xml:space="preserve">Little Silver </v>
      </c>
      <c r="BC58" s="340" t="str">
        <f>BC17</f>
        <v>Sickles Field</v>
      </c>
      <c r="BD58" s="320"/>
      <c r="BE58" s="399"/>
    </row>
    <row r="59" spans="2:57" x14ac:dyDescent="0.3">
      <c r="AV59" s="415"/>
      <c r="AW59" s="341">
        <f>B35</f>
        <v>0.13541666666666666</v>
      </c>
      <c r="AX59" s="320"/>
      <c r="AY59" s="320" t="s">
        <v>135</v>
      </c>
      <c r="AZ59" s="399"/>
      <c r="BA59" s="393"/>
      <c r="BB59" s="341">
        <f>$AW$59</f>
        <v>0.13541666666666666</v>
      </c>
      <c r="BC59" s="320"/>
      <c r="BD59" s="320" t="s">
        <v>135</v>
      </c>
      <c r="BE59" s="399"/>
    </row>
    <row r="60" spans="2:57" x14ac:dyDescent="0.3">
      <c r="AV60" s="415"/>
      <c r="AW60" s="333" t="str">
        <f>D18</f>
        <v>Jersey Shore Hawks</v>
      </c>
      <c r="AX60" s="4"/>
      <c r="AY60" s="319"/>
      <c r="AZ60" s="399"/>
      <c r="BA60" s="393"/>
      <c r="BB60" s="333" t="str">
        <f>H18</f>
        <v>Frozen Ropes</v>
      </c>
      <c r="BC60" s="4"/>
      <c r="BD60" s="319"/>
      <c r="BE60" s="399"/>
    </row>
    <row r="61" spans="2:57" x14ac:dyDescent="0.3">
      <c r="L61" s="61"/>
      <c r="AV61" s="415"/>
      <c r="AW61" s="333" t="str">
        <f>D19</f>
        <v>Intensity Baseball black</v>
      </c>
      <c r="AX61" s="4"/>
      <c r="AY61" s="321"/>
      <c r="AZ61" s="399"/>
      <c r="BA61" s="393"/>
      <c r="BB61" s="333" t="str">
        <f>H19</f>
        <v>Intensity Baseball blue</v>
      </c>
      <c r="BC61" s="4"/>
      <c r="BD61" s="321"/>
      <c r="BE61" s="399"/>
    </row>
    <row r="62" spans="2:57" x14ac:dyDescent="0.3">
      <c r="AV62" s="415"/>
      <c r="AW62" s="320" t="s">
        <v>246</v>
      </c>
      <c r="AX62" s="319"/>
      <c r="AY62" s="319"/>
      <c r="AZ62" s="399"/>
      <c r="BA62" s="393"/>
      <c r="BB62" s="320" t="s">
        <v>246</v>
      </c>
      <c r="BC62" s="319"/>
      <c r="BD62" s="319"/>
      <c r="BE62" s="399"/>
    </row>
    <row r="63" spans="2:57" x14ac:dyDescent="0.3">
      <c r="AV63" s="415"/>
      <c r="AW63" s="320"/>
      <c r="AX63" s="320"/>
      <c r="AY63" s="320"/>
      <c r="AZ63" s="399"/>
      <c r="BA63" s="393"/>
      <c r="BB63" s="320"/>
      <c r="BC63" s="320"/>
      <c r="BD63" s="320"/>
      <c r="BE63" s="399"/>
    </row>
    <row r="64" spans="2:57" x14ac:dyDescent="0.3">
      <c r="AV64" s="415"/>
      <c r="AW64" s="320" t="s">
        <v>247</v>
      </c>
      <c r="AX64" s="319"/>
      <c r="AY64" s="319"/>
      <c r="AZ64" s="399"/>
      <c r="BA64" s="393"/>
      <c r="BB64" s="320" t="s">
        <v>247</v>
      </c>
      <c r="BC64" s="319"/>
      <c r="BD64" s="319"/>
      <c r="BE64" s="399"/>
    </row>
    <row r="65" spans="48:57" x14ac:dyDescent="0.3">
      <c r="AV65" s="415"/>
      <c r="AW65" s="320" t="s">
        <v>248</v>
      </c>
      <c r="AX65" s="321"/>
      <c r="AY65" s="321"/>
      <c r="AZ65" s="399"/>
      <c r="BA65" s="393"/>
      <c r="BB65" s="320" t="s">
        <v>248</v>
      </c>
      <c r="BC65" s="321"/>
      <c r="BD65" s="321"/>
      <c r="BE65" s="399"/>
    </row>
    <row r="66" spans="48:57" ht="15" thickBot="1" x14ac:dyDescent="0.35">
      <c r="AV66" s="419"/>
      <c r="AW66" s="395"/>
      <c r="AX66" s="395"/>
      <c r="AY66" s="395"/>
      <c r="AZ66" s="403"/>
      <c r="BA66" s="394"/>
      <c r="BB66" s="395"/>
      <c r="BC66" s="395"/>
      <c r="BD66" s="395"/>
      <c r="BE66" s="403"/>
    </row>
    <row r="67" spans="48:57" ht="15.6" x14ac:dyDescent="0.3">
      <c r="AV67" s="414"/>
      <c r="AW67" s="391" t="str">
        <f>AK26</f>
        <v>13U</v>
      </c>
      <c r="AX67" s="392"/>
      <c r="AY67" s="392"/>
      <c r="AZ67" s="392"/>
      <c r="BA67" s="390"/>
      <c r="BB67" s="391" t="str">
        <f>AK26</f>
        <v>13U</v>
      </c>
      <c r="BC67" s="392"/>
      <c r="BD67" s="392"/>
      <c r="BE67" s="398"/>
    </row>
    <row r="68" spans="48:57" x14ac:dyDescent="0.3">
      <c r="AV68" s="415"/>
      <c r="AW68" s="320" t="s">
        <v>244</v>
      </c>
      <c r="AX68" s="320"/>
      <c r="AY68" s="320"/>
      <c r="AZ68" s="320"/>
      <c r="BA68" s="393"/>
      <c r="BB68" s="320" t="s">
        <v>244</v>
      </c>
      <c r="BC68" s="320"/>
      <c r="BD68" s="320"/>
      <c r="BE68" s="399"/>
    </row>
    <row r="69" spans="48:57" x14ac:dyDescent="0.3">
      <c r="AV69" s="415"/>
      <c r="AW69" s="320" t="s">
        <v>245</v>
      </c>
      <c r="AX69" s="320"/>
      <c r="AY69" s="320"/>
      <c r="AZ69" s="399"/>
      <c r="BA69" s="393"/>
      <c r="BB69" s="320" t="s">
        <v>245</v>
      </c>
      <c r="BC69" s="320"/>
      <c r="BD69" s="320"/>
      <c r="BE69" s="399"/>
    </row>
    <row r="70" spans="48:57" x14ac:dyDescent="0.3">
      <c r="AV70" s="415"/>
      <c r="AW70" s="710">
        <f>$AW$16</f>
        <v>41783</v>
      </c>
      <c r="AX70" s="710"/>
      <c r="AY70" s="320"/>
      <c r="AZ70" s="399"/>
      <c r="BA70" s="393"/>
      <c r="BB70" s="710">
        <f>$AW$16</f>
        <v>41783</v>
      </c>
      <c r="BC70" s="710"/>
      <c r="BD70" s="320"/>
      <c r="BE70" s="399"/>
    </row>
    <row r="71" spans="48:57" x14ac:dyDescent="0.3">
      <c r="AV71" s="415"/>
      <c r="AW71" s="339" t="str">
        <f>AW58</f>
        <v xml:space="preserve">Red Bank Regional </v>
      </c>
      <c r="AX71" s="339" t="str">
        <f>AX58</f>
        <v>JV Field</v>
      </c>
      <c r="AY71" s="320"/>
      <c r="AZ71" s="399"/>
      <c r="BA71" s="393"/>
      <c r="BB71" s="339" t="str">
        <f>BB17</f>
        <v xml:space="preserve">Little Silver </v>
      </c>
      <c r="BC71" s="340" t="str">
        <f>BC17</f>
        <v>Sickles Field</v>
      </c>
      <c r="BD71" s="320"/>
      <c r="BE71" s="399"/>
    </row>
    <row r="72" spans="48:57" x14ac:dyDescent="0.3">
      <c r="AV72" s="415"/>
      <c r="AW72" s="341">
        <f>B38</f>
        <v>0.22916666666666666</v>
      </c>
      <c r="AX72" s="320"/>
      <c r="AY72" s="320" t="s">
        <v>135</v>
      </c>
      <c r="AZ72" s="399"/>
      <c r="BA72" s="393"/>
      <c r="BB72" s="341">
        <f>$AW$72</f>
        <v>0.22916666666666666</v>
      </c>
      <c r="BC72" s="320"/>
      <c r="BD72" s="320" t="s">
        <v>135</v>
      </c>
      <c r="BE72" s="399"/>
    </row>
    <row r="73" spans="48:57" x14ac:dyDescent="0.3">
      <c r="AV73" s="415"/>
      <c r="AW73" s="333" t="str">
        <f>D21</f>
        <v>Wall Sea Dogs</v>
      </c>
      <c r="AX73" s="4"/>
      <c r="AY73" s="319"/>
      <c r="AZ73" s="399"/>
      <c r="BA73" s="393"/>
      <c r="BB73" s="333" t="str">
        <f>H21</f>
        <v>Shore Breakers</v>
      </c>
      <c r="BC73" s="4"/>
      <c r="BD73" s="319"/>
      <c r="BE73" s="399"/>
    </row>
    <row r="74" spans="48:57" x14ac:dyDescent="0.3">
      <c r="AV74" s="415"/>
      <c r="AW74" s="333" t="str">
        <f>D22</f>
        <v>JC Diamond Dawgs</v>
      </c>
      <c r="AX74" s="4"/>
      <c r="AY74" s="321"/>
      <c r="AZ74" s="399"/>
      <c r="BA74" s="393"/>
      <c r="BB74" s="333" t="str">
        <f>H22</f>
        <v>Jersey Brawlers</v>
      </c>
      <c r="BC74" s="4"/>
      <c r="BD74" s="321"/>
      <c r="BE74" s="399"/>
    </row>
    <row r="75" spans="48:57" x14ac:dyDescent="0.3">
      <c r="AV75" s="415"/>
      <c r="AW75" s="320" t="s">
        <v>246</v>
      </c>
      <c r="AX75" s="319"/>
      <c r="AY75" s="319"/>
      <c r="AZ75" s="399"/>
      <c r="BA75" s="393"/>
      <c r="BB75" s="320" t="s">
        <v>246</v>
      </c>
      <c r="BC75" s="319"/>
      <c r="BD75" s="319"/>
      <c r="BE75" s="399"/>
    </row>
    <row r="76" spans="48:57" x14ac:dyDescent="0.3">
      <c r="AV76" s="415"/>
      <c r="AW76" s="320"/>
      <c r="AX76" s="320"/>
      <c r="AY76" s="320"/>
      <c r="AZ76" s="399"/>
      <c r="BA76" s="393"/>
      <c r="BB76" s="320"/>
      <c r="BC76" s="320"/>
      <c r="BD76" s="320"/>
      <c r="BE76" s="399"/>
    </row>
    <row r="77" spans="48:57" x14ac:dyDescent="0.3">
      <c r="AV77" s="415"/>
      <c r="AW77" s="320" t="s">
        <v>247</v>
      </c>
      <c r="AX77" s="319"/>
      <c r="AY77" s="319"/>
      <c r="AZ77" s="399"/>
      <c r="BA77" s="393"/>
      <c r="BB77" s="320" t="s">
        <v>247</v>
      </c>
      <c r="BC77" s="319"/>
      <c r="BD77" s="319"/>
      <c r="BE77" s="399"/>
    </row>
    <row r="78" spans="48:57" x14ac:dyDescent="0.3">
      <c r="AV78" s="415"/>
      <c r="AW78" s="320" t="s">
        <v>248</v>
      </c>
      <c r="AX78" s="321"/>
      <c r="AY78" s="321"/>
      <c r="AZ78" s="399"/>
      <c r="BA78" s="393"/>
      <c r="BB78" s="320" t="s">
        <v>248</v>
      </c>
      <c r="BC78" s="321"/>
      <c r="BD78" s="321"/>
      <c r="BE78" s="399"/>
    </row>
    <row r="79" spans="48:57" ht="15" thickBot="1" x14ac:dyDescent="0.35">
      <c r="AV79" s="394"/>
      <c r="AW79" s="16"/>
      <c r="AX79" s="16"/>
      <c r="AY79" s="16"/>
      <c r="AZ79" s="397"/>
      <c r="BA79" s="394"/>
      <c r="BB79" s="16"/>
      <c r="BC79" s="16"/>
      <c r="BD79" s="16"/>
      <c r="BE79" s="397"/>
    </row>
    <row r="80" spans="48:57" ht="15.6" x14ac:dyDescent="0.3">
      <c r="AV80" s="414"/>
      <c r="AW80" s="391" t="str">
        <f>AK26</f>
        <v>13U</v>
      </c>
      <c r="AX80" s="392"/>
      <c r="AY80" s="392"/>
      <c r="AZ80" s="392"/>
      <c r="BA80" s="390"/>
      <c r="BB80" s="391" t="str">
        <f>AK26</f>
        <v>13U</v>
      </c>
      <c r="BC80" s="392"/>
      <c r="BD80" s="392"/>
      <c r="BE80" s="398"/>
    </row>
    <row r="81" spans="48:57" x14ac:dyDescent="0.3">
      <c r="AV81" s="415"/>
      <c r="AW81" s="320" t="s">
        <v>244</v>
      </c>
      <c r="AX81" s="320"/>
      <c r="AY81" s="320"/>
      <c r="AZ81" s="320"/>
      <c r="BA81" s="393"/>
      <c r="BB81" s="320" t="s">
        <v>244</v>
      </c>
      <c r="BC81" s="320"/>
      <c r="BD81" s="320"/>
      <c r="BE81" s="399"/>
    </row>
    <row r="82" spans="48:57" x14ac:dyDescent="0.3">
      <c r="AV82" s="415"/>
      <c r="AW82" s="320" t="s">
        <v>245</v>
      </c>
      <c r="AX82" s="320"/>
      <c r="AY82" s="320"/>
      <c r="AZ82" s="399"/>
      <c r="BA82" s="393"/>
      <c r="BB82" s="320" t="s">
        <v>245</v>
      </c>
      <c r="BC82" s="320"/>
      <c r="BD82" s="320"/>
      <c r="BE82" s="399"/>
    </row>
    <row r="83" spans="48:57" x14ac:dyDescent="0.3">
      <c r="AV83" s="415"/>
      <c r="AW83" s="710">
        <f>$AW$16</f>
        <v>41783</v>
      </c>
      <c r="AX83" s="710"/>
      <c r="AY83" s="320"/>
      <c r="AZ83" s="399"/>
      <c r="BA83" s="393"/>
      <c r="BB83" s="710">
        <f>$AW$16</f>
        <v>41783</v>
      </c>
      <c r="BC83" s="710"/>
      <c r="BD83" s="320"/>
      <c r="BE83" s="399"/>
    </row>
    <row r="84" spans="48:57" x14ac:dyDescent="0.3">
      <c r="AV84" s="415"/>
      <c r="AW84" s="339" t="str">
        <f>L6</f>
        <v>Shrewsbury</v>
      </c>
      <c r="AX84" s="340" t="str">
        <f>L7</f>
        <v>School Field</v>
      </c>
      <c r="AY84" s="320"/>
      <c r="AZ84" s="399"/>
      <c r="BA84" s="393"/>
      <c r="BB84" s="339" t="str">
        <f>AW84</f>
        <v>Shrewsbury</v>
      </c>
      <c r="BC84" s="339" t="str">
        <f>AX84</f>
        <v>School Field</v>
      </c>
      <c r="BD84" s="320"/>
      <c r="BE84" s="399"/>
    </row>
    <row r="85" spans="48:57" x14ac:dyDescent="0.3">
      <c r="AV85" s="416"/>
      <c r="AW85" s="341">
        <f>$AW$18</f>
        <v>0.35416666666666669</v>
      </c>
      <c r="AX85" s="320"/>
      <c r="AY85" s="343" t="s">
        <v>135</v>
      </c>
      <c r="AZ85" s="404"/>
      <c r="BA85" s="393"/>
      <c r="BB85" s="341">
        <f>$AW$31</f>
        <v>0.44791666666666669</v>
      </c>
      <c r="BC85" s="320"/>
      <c r="BD85" s="320" t="s">
        <v>135</v>
      </c>
      <c r="BE85" s="399"/>
    </row>
    <row r="86" spans="48:57" x14ac:dyDescent="0.3">
      <c r="AV86" s="416"/>
      <c r="AW86" s="333" t="str">
        <f>L9</f>
        <v>Jersey Stealth</v>
      </c>
      <c r="AX86" s="4"/>
      <c r="AY86" s="317"/>
      <c r="AZ86" s="404"/>
      <c r="BA86" s="393"/>
      <c r="BB86" s="333" t="str">
        <f>L12</f>
        <v>Frozen Ropes</v>
      </c>
      <c r="BC86" s="4"/>
      <c r="BD86" s="319"/>
      <c r="BE86" s="399"/>
    </row>
    <row r="87" spans="48:57" x14ac:dyDescent="0.3">
      <c r="AV87" s="416"/>
      <c r="AW87" s="333" t="str">
        <f>L10</f>
        <v>Jersey Shore Hawks</v>
      </c>
      <c r="AX87" s="4"/>
      <c r="AY87" s="318"/>
      <c r="AZ87" s="404"/>
      <c r="BA87" s="393"/>
      <c r="BB87" s="333" t="str">
        <f>L13</f>
        <v>Wall Sea Dogs</v>
      </c>
      <c r="BC87" s="4"/>
      <c r="BD87" s="321"/>
      <c r="BE87" s="399"/>
    </row>
    <row r="88" spans="48:57" x14ac:dyDescent="0.3">
      <c r="AV88" s="415"/>
      <c r="AW88" s="320" t="s">
        <v>246</v>
      </c>
      <c r="AX88" s="319"/>
      <c r="AY88" s="319"/>
      <c r="AZ88" s="399"/>
      <c r="BA88" s="393"/>
      <c r="BB88" s="320" t="s">
        <v>246</v>
      </c>
      <c r="BC88" s="319"/>
      <c r="BD88" s="319"/>
      <c r="BE88" s="399"/>
    </row>
    <row r="89" spans="48:57" x14ac:dyDescent="0.3">
      <c r="AV89" s="415"/>
      <c r="AW89" s="320"/>
      <c r="AX89" s="320"/>
      <c r="AY89" s="320"/>
      <c r="AZ89" s="399"/>
      <c r="BA89" s="393"/>
      <c r="BB89" s="320"/>
      <c r="BC89" s="320"/>
      <c r="BD89" s="320"/>
      <c r="BE89" s="399"/>
    </row>
    <row r="90" spans="48:57" x14ac:dyDescent="0.3">
      <c r="AV90" s="415"/>
      <c r="AW90" s="320" t="s">
        <v>247</v>
      </c>
      <c r="AX90" s="319"/>
      <c r="AY90" s="319"/>
      <c r="AZ90" s="399"/>
      <c r="BA90" s="393"/>
      <c r="BB90" s="320" t="s">
        <v>247</v>
      </c>
      <c r="BC90" s="319"/>
      <c r="BD90" s="319"/>
      <c r="BE90" s="399"/>
    </row>
    <row r="91" spans="48:57" x14ac:dyDescent="0.3">
      <c r="AV91" s="417"/>
      <c r="AW91" s="320" t="s">
        <v>248</v>
      </c>
      <c r="AX91" s="321"/>
      <c r="AY91" s="322"/>
      <c r="AZ91" s="405"/>
      <c r="BA91" s="393"/>
      <c r="BB91" s="320" t="s">
        <v>248</v>
      </c>
      <c r="BC91" s="321"/>
      <c r="BD91" s="321"/>
      <c r="BE91" s="399"/>
    </row>
    <row r="92" spans="48:57" ht="15" thickBot="1" x14ac:dyDescent="0.35">
      <c r="AV92" s="418"/>
      <c r="AW92" s="395"/>
      <c r="AX92" s="395"/>
      <c r="AY92" s="396"/>
      <c r="AZ92" s="406"/>
      <c r="BA92" s="394"/>
      <c r="BB92" s="16"/>
      <c r="BC92" s="16"/>
      <c r="BD92" s="16"/>
      <c r="BE92" s="397"/>
    </row>
    <row r="93" spans="48:57" ht="15.6" x14ac:dyDescent="0.3">
      <c r="AV93" s="414"/>
      <c r="AW93" s="391" t="str">
        <f>AK26</f>
        <v>13U</v>
      </c>
      <c r="AX93" s="392"/>
      <c r="AY93" s="392"/>
      <c r="AZ93" s="392"/>
      <c r="BA93" s="390"/>
      <c r="BB93" s="391" t="str">
        <f>AK26</f>
        <v>13U</v>
      </c>
      <c r="BC93" s="392"/>
      <c r="BD93" s="392"/>
      <c r="BE93" s="398"/>
    </row>
    <row r="94" spans="48:57" x14ac:dyDescent="0.3">
      <c r="AV94" s="415"/>
      <c r="AW94" s="320" t="s">
        <v>244</v>
      </c>
      <c r="AX94" s="320"/>
      <c r="AY94" s="320"/>
      <c r="AZ94" s="320"/>
      <c r="BA94" s="393"/>
      <c r="BB94" s="320" t="s">
        <v>244</v>
      </c>
      <c r="BC94" s="320"/>
      <c r="BD94" s="320"/>
      <c r="BE94" s="399"/>
    </row>
    <row r="95" spans="48:57" x14ac:dyDescent="0.3">
      <c r="AV95" s="415"/>
      <c r="AW95" s="320" t="s">
        <v>245</v>
      </c>
      <c r="AX95" s="320"/>
      <c r="AY95" s="320"/>
      <c r="AZ95" s="399"/>
      <c r="BA95" s="393"/>
      <c r="BB95" s="320" t="s">
        <v>245</v>
      </c>
      <c r="BC95" s="320"/>
      <c r="BD95" s="320"/>
      <c r="BE95" s="399"/>
    </row>
    <row r="96" spans="48:57" x14ac:dyDescent="0.3">
      <c r="AV96" s="415"/>
      <c r="AW96" s="710">
        <f>$AW$83</f>
        <v>41783</v>
      </c>
      <c r="AX96" s="710"/>
      <c r="AY96" s="320"/>
      <c r="AZ96" s="399"/>
      <c r="BA96" s="393"/>
      <c r="BB96" s="710">
        <f>$AW$83</f>
        <v>41783</v>
      </c>
      <c r="BC96" s="710"/>
      <c r="BD96" s="320"/>
      <c r="BE96" s="399"/>
    </row>
    <row r="97" spans="48:57" x14ac:dyDescent="0.3">
      <c r="AV97" s="415"/>
      <c r="AW97" s="339" t="str">
        <f>AW84</f>
        <v>Shrewsbury</v>
      </c>
      <c r="AX97" s="339" t="str">
        <f>AX84</f>
        <v>School Field</v>
      </c>
      <c r="AY97" s="320"/>
      <c r="AZ97" s="399"/>
      <c r="BA97" s="393"/>
      <c r="BB97" s="339" t="str">
        <f>AW84</f>
        <v>Shrewsbury</v>
      </c>
      <c r="BC97" s="339" t="str">
        <f>AX84</f>
        <v>School Field</v>
      </c>
      <c r="BD97" s="320"/>
      <c r="BE97" s="399"/>
    </row>
    <row r="98" spans="48:57" x14ac:dyDescent="0.3">
      <c r="AV98" s="415"/>
      <c r="AW98" s="341">
        <f>$AW$44</f>
        <v>4.1666666666666664E-2</v>
      </c>
      <c r="AX98" s="320"/>
      <c r="AY98" s="320" t="s">
        <v>135</v>
      </c>
      <c r="AZ98" s="399"/>
      <c r="BA98" s="393"/>
      <c r="BB98" s="341">
        <f>$AW$59</f>
        <v>0.13541666666666666</v>
      </c>
      <c r="BC98" s="4"/>
      <c r="BD98" s="320" t="s">
        <v>135</v>
      </c>
      <c r="BE98" s="399"/>
    </row>
    <row r="99" spans="48:57" x14ac:dyDescent="0.3">
      <c r="AV99" s="415"/>
      <c r="AW99" s="333">
        <f>L15</f>
        <v>0</v>
      </c>
      <c r="AX99" s="4"/>
      <c r="AY99" s="319"/>
      <c r="AZ99" s="399"/>
      <c r="BA99" s="393"/>
      <c r="BB99" s="333" t="str">
        <f>L18</f>
        <v>Lincroft Panthers east</v>
      </c>
      <c r="BC99" s="4"/>
      <c r="BD99" s="141"/>
      <c r="BE99" s="17"/>
    </row>
    <row r="100" spans="48:57" x14ac:dyDescent="0.3">
      <c r="AV100" s="415"/>
      <c r="AW100" s="333">
        <f>L16</f>
        <v>0</v>
      </c>
      <c r="AX100" s="4"/>
      <c r="AY100" s="321"/>
      <c r="AZ100" s="399"/>
      <c r="BA100" s="393"/>
      <c r="BB100" s="333" t="str">
        <f>L19</f>
        <v>Langan Baseball</v>
      </c>
      <c r="BC100" s="4"/>
      <c r="BD100" s="329"/>
      <c r="BE100" s="17"/>
    </row>
    <row r="101" spans="48:57" x14ac:dyDescent="0.3">
      <c r="AV101" s="415"/>
      <c r="AW101" s="320" t="s">
        <v>246</v>
      </c>
      <c r="AX101" s="319"/>
      <c r="AY101" s="319"/>
      <c r="AZ101" s="399"/>
      <c r="BA101" s="393"/>
      <c r="BB101" s="320" t="s">
        <v>246</v>
      </c>
      <c r="BC101" s="319"/>
      <c r="BD101" s="319"/>
      <c r="BE101" s="399"/>
    </row>
    <row r="102" spans="48:57" x14ac:dyDescent="0.3">
      <c r="AV102" s="415"/>
      <c r="AW102" s="320"/>
      <c r="AX102" s="320"/>
      <c r="AY102" s="320"/>
      <c r="AZ102" s="399"/>
      <c r="BA102" s="393"/>
      <c r="BB102" s="320"/>
      <c r="BC102" s="320"/>
      <c r="BD102" s="320"/>
      <c r="BE102" s="399"/>
    </row>
    <row r="103" spans="48:57" x14ac:dyDescent="0.3">
      <c r="AV103" s="415"/>
      <c r="AW103" s="320" t="s">
        <v>247</v>
      </c>
      <c r="AX103" s="319"/>
      <c r="AY103" s="319"/>
      <c r="AZ103" s="399"/>
      <c r="BA103" s="393"/>
      <c r="BB103" s="320" t="s">
        <v>247</v>
      </c>
      <c r="BC103" s="319"/>
      <c r="BD103" s="319"/>
      <c r="BE103" s="399"/>
    </row>
    <row r="104" spans="48:57" x14ac:dyDescent="0.3">
      <c r="AV104" s="415"/>
      <c r="AW104" s="320" t="s">
        <v>248</v>
      </c>
      <c r="AX104" s="321"/>
      <c r="AY104" s="321"/>
      <c r="AZ104" s="399"/>
      <c r="BA104" s="393"/>
      <c r="BB104" s="320" t="s">
        <v>248</v>
      </c>
      <c r="BC104" s="321"/>
      <c r="BD104" s="321"/>
      <c r="BE104" s="399"/>
    </row>
    <row r="105" spans="48:57" ht="15" thickBot="1" x14ac:dyDescent="0.35">
      <c r="AV105" s="419"/>
      <c r="AW105" s="395"/>
      <c r="AX105" s="395"/>
      <c r="AY105" s="395"/>
      <c r="AZ105" s="403"/>
      <c r="BA105" s="394"/>
      <c r="BB105" s="395"/>
      <c r="BC105" s="395"/>
      <c r="BD105" s="395"/>
      <c r="BE105" s="403"/>
    </row>
    <row r="106" spans="48:57" ht="15.6" x14ac:dyDescent="0.3">
      <c r="AV106" s="414"/>
      <c r="AW106" s="391" t="str">
        <f>AK26</f>
        <v>13U</v>
      </c>
      <c r="AX106" s="392"/>
      <c r="AY106" s="392"/>
      <c r="AZ106" s="392"/>
      <c r="BA106" s="390"/>
      <c r="BB106" s="391" t="str">
        <f>AK26</f>
        <v>13U</v>
      </c>
      <c r="BC106" s="392"/>
      <c r="BD106" s="392"/>
      <c r="BE106" s="398"/>
    </row>
    <row r="107" spans="48:57" x14ac:dyDescent="0.3">
      <c r="AV107" s="415"/>
      <c r="AW107" s="320" t="s">
        <v>244</v>
      </c>
      <c r="AX107" s="320"/>
      <c r="AY107" s="320"/>
      <c r="AZ107" s="320"/>
      <c r="BA107" s="393"/>
      <c r="BB107" s="320" t="s">
        <v>244</v>
      </c>
      <c r="BC107" s="320"/>
      <c r="BD107" s="320"/>
      <c r="BE107" s="399"/>
    </row>
    <row r="108" spans="48:57" x14ac:dyDescent="0.3">
      <c r="AV108" s="415"/>
      <c r="AW108" s="320" t="s">
        <v>245</v>
      </c>
      <c r="AX108" s="320"/>
      <c r="AY108" s="320"/>
      <c r="AZ108" s="320"/>
      <c r="BA108" s="393"/>
      <c r="BB108" s="320" t="s">
        <v>245</v>
      </c>
      <c r="BC108" s="320"/>
      <c r="BD108" s="320"/>
      <c r="BE108" s="399"/>
    </row>
    <row r="109" spans="48:57" x14ac:dyDescent="0.3">
      <c r="AV109" s="415"/>
      <c r="AW109" s="710">
        <f>$AW$83</f>
        <v>41783</v>
      </c>
      <c r="AX109" s="710"/>
      <c r="AY109" s="320"/>
      <c r="AZ109" s="399"/>
      <c r="BA109" s="393"/>
      <c r="BB109" s="710">
        <f>B25</f>
        <v>41784</v>
      </c>
      <c r="BC109" s="710"/>
      <c r="BD109" s="320"/>
      <c r="BE109" s="399"/>
    </row>
    <row r="110" spans="48:57" x14ac:dyDescent="0.3">
      <c r="AV110" s="415"/>
      <c r="AW110" s="339" t="str">
        <f>AW84</f>
        <v>Shrewsbury</v>
      </c>
      <c r="AX110" s="412" t="str">
        <f>AX84</f>
        <v>School Field</v>
      </c>
      <c r="AY110" s="320"/>
      <c r="AZ110" s="399"/>
      <c r="BA110" s="393"/>
      <c r="BB110" s="339" t="str">
        <f>D24</f>
        <v xml:space="preserve">Red Bank Regional </v>
      </c>
      <c r="BC110" s="340" t="str">
        <f>D25</f>
        <v>JV Field</v>
      </c>
      <c r="BD110" s="320"/>
      <c r="BE110" s="399"/>
    </row>
    <row r="111" spans="48:57" x14ac:dyDescent="0.3">
      <c r="AV111" s="415"/>
      <c r="AW111" s="341">
        <f>$AW$72</f>
        <v>0.22916666666666666</v>
      </c>
      <c r="AX111" s="320"/>
      <c r="AY111" s="320" t="s">
        <v>135</v>
      </c>
      <c r="AZ111" s="399"/>
      <c r="BA111" s="393"/>
      <c r="BB111" s="341">
        <f>B26</f>
        <v>0.35416666666666669</v>
      </c>
      <c r="BC111" s="320"/>
      <c r="BD111" s="320" t="s">
        <v>135</v>
      </c>
      <c r="BE111" s="399"/>
    </row>
    <row r="112" spans="48:57" x14ac:dyDescent="0.3">
      <c r="AV112" s="415"/>
      <c r="AW112" s="333">
        <f>L21</f>
        <v>0</v>
      </c>
      <c r="AX112" s="4"/>
      <c r="AY112" s="319"/>
      <c r="AZ112" s="399"/>
      <c r="BA112" s="393"/>
      <c r="BB112" s="333" t="str">
        <f>D26</f>
        <v>Jersey Brawlers</v>
      </c>
      <c r="BC112" s="4"/>
      <c r="BD112" s="319"/>
      <c r="BE112" s="399"/>
    </row>
    <row r="113" spans="48:57" x14ac:dyDescent="0.3">
      <c r="AV113" s="415"/>
      <c r="AW113" s="333">
        <f>L22</f>
        <v>0</v>
      </c>
      <c r="AX113" s="4"/>
      <c r="AY113" s="321"/>
      <c r="AZ113" s="399"/>
      <c r="BA113" s="393"/>
      <c r="BB113" s="333" t="str">
        <f>D27</f>
        <v>Frozen Ropes</v>
      </c>
      <c r="BC113" s="4"/>
      <c r="BD113" s="321"/>
      <c r="BE113" s="399"/>
    </row>
    <row r="114" spans="48:57" x14ac:dyDescent="0.3">
      <c r="AV114" s="415"/>
      <c r="AW114" s="320" t="s">
        <v>246</v>
      </c>
      <c r="AX114" s="319"/>
      <c r="AY114" s="319"/>
      <c r="AZ114" s="399"/>
      <c r="BA114" s="393"/>
      <c r="BB114" s="320" t="s">
        <v>246</v>
      </c>
      <c r="BC114" s="319"/>
      <c r="BD114" s="319"/>
      <c r="BE114" s="399"/>
    </row>
    <row r="115" spans="48:57" x14ac:dyDescent="0.3">
      <c r="AV115" s="415"/>
      <c r="AW115" s="320"/>
      <c r="AX115" s="320"/>
      <c r="AY115" s="320"/>
      <c r="AZ115" s="399"/>
      <c r="BA115" s="393"/>
      <c r="BB115" s="320"/>
      <c r="BC115" s="320"/>
      <c r="BD115" s="320"/>
      <c r="BE115" s="399"/>
    </row>
    <row r="116" spans="48:57" x14ac:dyDescent="0.3">
      <c r="AV116" s="415"/>
      <c r="AW116" s="320" t="s">
        <v>247</v>
      </c>
      <c r="AX116" s="319"/>
      <c r="AY116" s="319"/>
      <c r="AZ116" s="399"/>
      <c r="BA116" s="393"/>
      <c r="BB116" s="320" t="s">
        <v>247</v>
      </c>
      <c r="BC116" s="319"/>
      <c r="BD116" s="319"/>
      <c r="BE116" s="399"/>
    </row>
    <row r="117" spans="48:57" x14ac:dyDescent="0.3">
      <c r="AV117" s="415"/>
      <c r="AW117" s="320" t="s">
        <v>248</v>
      </c>
      <c r="AX117" s="321"/>
      <c r="AY117" s="321"/>
      <c r="AZ117" s="399"/>
      <c r="BA117" s="393"/>
      <c r="BB117" s="320" t="s">
        <v>248</v>
      </c>
      <c r="BC117" s="321"/>
      <c r="BD117" s="321"/>
      <c r="BE117" s="399"/>
    </row>
    <row r="118" spans="48:57" ht="15" thickBot="1" x14ac:dyDescent="0.35">
      <c r="AV118" s="419"/>
      <c r="AW118" s="395"/>
      <c r="AX118" s="395"/>
      <c r="AY118" s="395"/>
      <c r="AZ118" s="403"/>
      <c r="BA118" s="394"/>
      <c r="BB118" s="395"/>
      <c r="BC118" s="395"/>
      <c r="BD118" s="395"/>
      <c r="BE118" s="403"/>
    </row>
    <row r="119" spans="48:57" ht="15.6" x14ac:dyDescent="0.3">
      <c r="AV119" s="414"/>
      <c r="AW119" s="391" t="str">
        <f>AK26</f>
        <v>13U</v>
      </c>
      <c r="AX119" s="392"/>
      <c r="AY119" s="392"/>
      <c r="AZ119" s="392"/>
      <c r="BA119" s="390"/>
      <c r="BB119" s="391" t="str">
        <f>AK26</f>
        <v>13U</v>
      </c>
      <c r="BC119" s="392"/>
      <c r="BD119" s="392"/>
      <c r="BE119" s="398"/>
    </row>
    <row r="120" spans="48:57" x14ac:dyDescent="0.3">
      <c r="AV120" s="415"/>
      <c r="AW120" s="320" t="s">
        <v>244</v>
      </c>
      <c r="AX120" s="320"/>
      <c r="AY120" s="320"/>
      <c r="AZ120" s="320"/>
      <c r="BA120" s="393"/>
      <c r="BB120" s="320" t="s">
        <v>244</v>
      </c>
      <c r="BC120" s="320"/>
      <c r="BD120" s="320"/>
      <c r="BE120" s="399"/>
    </row>
    <row r="121" spans="48:57" x14ac:dyDescent="0.3">
      <c r="AV121" s="415"/>
      <c r="AW121" s="320" t="s">
        <v>245</v>
      </c>
      <c r="AX121" s="320"/>
      <c r="AY121" s="320"/>
      <c r="AZ121" s="320"/>
      <c r="BA121" s="393"/>
      <c r="BB121" s="320" t="s">
        <v>245</v>
      </c>
      <c r="BC121" s="320"/>
      <c r="BD121" s="320"/>
      <c r="BE121" s="399"/>
    </row>
    <row r="122" spans="48:57" x14ac:dyDescent="0.3">
      <c r="AV122" s="415"/>
      <c r="AW122" s="710">
        <f>$BB$109</f>
        <v>41784</v>
      </c>
      <c r="AX122" s="710"/>
      <c r="AY122" s="320"/>
      <c r="AZ122" s="320"/>
      <c r="BA122" s="393"/>
      <c r="BB122" s="710">
        <f>$BB$109</f>
        <v>41784</v>
      </c>
      <c r="BC122" s="710"/>
      <c r="BD122" s="320"/>
      <c r="BE122" s="399"/>
    </row>
    <row r="123" spans="48:57" x14ac:dyDescent="0.3">
      <c r="AV123" s="415"/>
      <c r="AW123" s="339" t="str">
        <f>$BB$110</f>
        <v xml:space="preserve">Red Bank Regional </v>
      </c>
      <c r="AX123" s="341" t="str">
        <f>$BC$110</f>
        <v>JV Field</v>
      </c>
      <c r="AY123" s="320" t="s">
        <v>135</v>
      </c>
      <c r="AZ123" s="320"/>
      <c r="BA123" s="393"/>
      <c r="BB123" s="339" t="str">
        <f>$BB$110</f>
        <v xml:space="preserve">Red Bank Regional </v>
      </c>
      <c r="BC123" s="341" t="str">
        <f>$BC$110</f>
        <v>JV Field</v>
      </c>
      <c r="BD123" s="320" t="s">
        <v>135</v>
      </c>
      <c r="BE123" s="399"/>
    </row>
    <row r="124" spans="48:57" x14ac:dyDescent="0.3">
      <c r="AV124" s="415"/>
      <c r="AW124" s="341">
        <f>B29</f>
        <v>0.44791666666666669</v>
      </c>
      <c r="AX124" s="333"/>
      <c r="AY124" s="320"/>
      <c r="AZ124" s="399"/>
      <c r="BA124" s="393"/>
      <c r="BB124" s="341">
        <f>B32</f>
        <v>4.1666666666666664E-2</v>
      </c>
      <c r="BC124" s="320"/>
      <c r="BD124" s="320"/>
      <c r="BE124" s="399"/>
    </row>
    <row r="125" spans="48:57" x14ac:dyDescent="0.3">
      <c r="AV125" s="415"/>
      <c r="AW125" s="333" t="str">
        <f>D29</f>
        <v>Langan Baseball</v>
      </c>
      <c r="AX125" s="4"/>
      <c r="AY125" s="319"/>
      <c r="AZ125" s="399"/>
      <c r="BA125" s="393"/>
      <c r="BB125" s="320" t="str">
        <f>D32</f>
        <v>Lincroft Panthers east</v>
      </c>
      <c r="BC125" s="4"/>
      <c r="BD125" s="319"/>
      <c r="BE125" s="399"/>
    </row>
    <row r="126" spans="48:57" x14ac:dyDescent="0.3">
      <c r="AV126" s="415"/>
      <c r="AW126" s="333" t="str">
        <f>D30</f>
        <v>Shore Breakers</v>
      </c>
      <c r="AX126" s="4"/>
      <c r="AY126" s="321"/>
      <c r="AZ126" s="399"/>
      <c r="BA126" s="393"/>
      <c r="BB126" s="333" t="str">
        <f>D33</f>
        <v>Wall Sea Dogs</v>
      </c>
      <c r="BC126" s="4"/>
      <c r="BD126" s="321"/>
      <c r="BE126" s="399"/>
    </row>
    <row r="127" spans="48:57" x14ac:dyDescent="0.3">
      <c r="AV127" s="415"/>
      <c r="AW127" s="320" t="s">
        <v>246</v>
      </c>
      <c r="AX127" s="319"/>
      <c r="AY127" s="319"/>
      <c r="AZ127" s="399"/>
      <c r="BA127" s="393"/>
      <c r="BB127" s="320" t="s">
        <v>246</v>
      </c>
      <c r="BC127" s="332"/>
      <c r="BD127" s="319"/>
      <c r="BE127" s="399"/>
    </row>
    <row r="128" spans="48:57" x14ac:dyDescent="0.3">
      <c r="AV128" s="415"/>
      <c r="AW128" s="320"/>
      <c r="AX128" s="320"/>
      <c r="AY128" s="320"/>
      <c r="AZ128" s="399"/>
      <c r="BA128" s="393"/>
      <c r="BB128" s="320"/>
      <c r="BC128" s="320"/>
      <c r="BD128" s="320"/>
      <c r="BE128" s="399"/>
    </row>
    <row r="129" spans="48:57" x14ac:dyDescent="0.3">
      <c r="AV129" s="415"/>
      <c r="AW129" s="320" t="s">
        <v>247</v>
      </c>
      <c r="AX129" s="319"/>
      <c r="AY129" s="319"/>
      <c r="AZ129" s="399"/>
      <c r="BA129" s="393"/>
      <c r="BB129" s="320" t="s">
        <v>247</v>
      </c>
      <c r="BC129" s="319"/>
      <c r="BD129" s="319"/>
      <c r="BE129" s="399"/>
    </row>
    <row r="130" spans="48:57" x14ac:dyDescent="0.3">
      <c r="AV130" s="415"/>
      <c r="AW130" s="320" t="s">
        <v>248</v>
      </c>
      <c r="AX130" s="321"/>
      <c r="AY130" s="321"/>
      <c r="AZ130" s="399"/>
      <c r="BA130" s="393"/>
      <c r="BB130" s="320" t="s">
        <v>248</v>
      </c>
      <c r="BC130" s="321"/>
      <c r="BD130" s="321"/>
      <c r="BE130" s="399"/>
    </row>
    <row r="131" spans="48:57" ht="15" thickBot="1" x14ac:dyDescent="0.35">
      <c r="AV131" s="419"/>
      <c r="AW131" s="395"/>
      <c r="AX131" s="395"/>
      <c r="AY131" s="395"/>
      <c r="AZ131" s="403"/>
      <c r="BA131" s="394"/>
      <c r="BB131" s="395"/>
      <c r="BC131" s="395"/>
      <c r="BD131" s="395"/>
      <c r="BE131" s="403"/>
    </row>
    <row r="132" spans="48:57" ht="15.6" x14ac:dyDescent="0.3">
      <c r="AV132" s="414"/>
      <c r="AW132" s="391" t="str">
        <f>AK26</f>
        <v>13U</v>
      </c>
      <c r="AX132" s="392"/>
      <c r="AY132" s="392"/>
      <c r="AZ132" s="392"/>
      <c r="BA132" s="390"/>
      <c r="BB132" s="391" t="str">
        <f>AK26</f>
        <v>13U</v>
      </c>
      <c r="BC132" s="5"/>
      <c r="BD132" s="392"/>
      <c r="BE132" s="398"/>
    </row>
    <row r="133" spans="48:57" x14ac:dyDescent="0.3">
      <c r="AV133" s="415"/>
      <c r="AW133" s="320" t="s">
        <v>244</v>
      </c>
      <c r="AX133" s="320"/>
      <c r="AY133" s="320"/>
      <c r="AZ133" s="320"/>
      <c r="BA133" s="393"/>
      <c r="BB133" s="320" t="s">
        <v>244</v>
      </c>
      <c r="BC133" s="320"/>
      <c r="BD133" s="320"/>
      <c r="BE133" s="399"/>
    </row>
    <row r="134" spans="48:57" x14ac:dyDescent="0.3">
      <c r="AV134" s="415"/>
      <c r="AW134" s="320" t="s">
        <v>245</v>
      </c>
      <c r="AX134" s="320"/>
      <c r="AY134" s="320"/>
      <c r="AZ134" s="320"/>
      <c r="BA134" s="393"/>
      <c r="BB134" s="320" t="s">
        <v>245</v>
      </c>
      <c r="BC134" s="320"/>
      <c r="BD134" s="320"/>
      <c r="BE134" s="399"/>
    </row>
    <row r="135" spans="48:57" x14ac:dyDescent="0.3">
      <c r="AV135" s="415"/>
      <c r="AW135" s="710">
        <f>$BB$109</f>
        <v>41784</v>
      </c>
      <c r="AX135" s="710"/>
      <c r="AY135" s="320"/>
      <c r="AZ135" s="320"/>
      <c r="BA135" s="393"/>
      <c r="BB135" s="710">
        <f>$BB$109</f>
        <v>41784</v>
      </c>
      <c r="BC135" s="710"/>
      <c r="BD135" s="320"/>
      <c r="BE135" s="399"/>
    </row>
    <row r="136" spans="48:57" x14ac:dyDescent="0.3">
      <c r="AV136" s="415"/>
      <c r="AW136" s="339" t="str">
        <f>$BB$110</f>
        <v xml:space="preserve">Red Bank Regional </v>
      </c>
      <c r="AX136" s="341" t="str">
        <f>$BC$110</f>
        <v>JV Field</v>
      </c>
      <c r="AY136" s="4"/>
      <c r="AZ136" s="320"/>
      <c r="BA136" s="393"/>
      <c r="BB136" s="339" t="str">
        <f>$BB$110</f>
        <v xml:space="preserve">Red Bank Regional </v>
      </c>
      <c r="BC136" s="341" t="str">
        <f>$BC$110</f>
        <v>JV Field</v>
      </c>
      <c r="BD136" s="4"/>
      <c r="BE136" s="399"/>
    </row>
    <row r="137" spans="48:57" x14ac:dyDescent="0.3">
      <c r="AV137" s="415"/>
      <c r="AW137" s="341">
        <f>B35</f>
        <v>0.13541666666666666</v>
      </c>
      <c r="AX137" s="333"/>
      <c r="AY137" s="320" t="s">
        <v>135</v>
      </c>
      <c r="AZ137" s="320"/>
      <c r="BA137" s="393"/>
      <c r="BB137" s="341">
        <f>B38</f>
        <v>0.22916666666666666</v>
      </c>
      <c r="BC137" s="320"/>
      <c r="BD137" s="320" t="s">
        <v>135</v>
      </c>
      <c r="BE137" s="399"/>
    </row>
    <row r="138" spans="48:57" x14ac:dyDescent="0.3">
      <c r="AV138" s="415"/>
      <c r="AW138" s="333" t="str">
        <f>D35</f>
        <v>Langan Baseball</v>
      </c>
      <c r="AX138" s="4"/>
      <c r="AY138" s="319"/>
      <c r="AZ138" s="399"/>
      <c r="BA138" s="393"/>
      <c r="BB138" s="333" t="str">
        <f>D38</f>
        <v>Wall Sea Dogs</v>
      </c>
      <c r="BC138" s="4"/>
      <c r="BD138" s="319"/>
      <c r="BE138" s="399"/>
    </row>
    <row r="139" spans="48:57" x14ac:dyDescent="0.3">
      <c r="AV139" s="415"/>
      <c r="AW139" s="333" t="str">
        <f>D36</f>
        <v>Frozen Ropes</v>
      </c>
      <c r="AX139" s="4"/>
      <c r="AY139" s="319"/>
      <c r="AZ139" s="399"/>
      <c r="BA139" s="393"/>
      <c r="BB139" s="333" t="str">
        <f>D39</f>
        <v>Jersey Stealth</v>
      </c>
      <c r="BC139" s="4"/>
      <c r="BD139" s="319"/>
      <c r="BE139" s="399"/>
    </row>
    <row r="140" spans="48:57" x14ac:dyDescent="0.3">
      <c r="AV140" s="415"/>
      <c r="AW140" s="320" t="s">
        <v>246</v>
      </c>
      <c r="AX140" s="319"/>
      <c r="AY140" s="319"/>
      <c r="AZ140" s="399"/>
      <c r="BA140" s="393"/>
      <c r="BB140" s="320" t="s">
        <v>246</v>
      </c>
      <c r="BC140" s="332"/>
      <c r="BD140" s="319"/>
      <c r="BE140" s="399"/>
    </row>
    <row r="141" spans="48:57" x14ac:dyDescent="0.3">
      <c r="AV141" s="415"/>
      <c r="AW141" s="320"/>
      <c r="AX141" s="320"/>
      <c r="AY141" s="320"/>
      <c r="AZ141" s="399"/>
      <c r="BA141" s="393"/>
      <c r="BB141" s="320"/>
      <c r="BC141" s="320"/>
      <c r="BD141" s="320"/>
      <c r="BE141" s="399"/>
    </row>
    <row r="142" spans="48:57" x14ac:dyDescent="0.3">
      <c r="AV142" s="415"/>
      <c r="AW142" s="320" t="s">
        <v>247</v>
      </c>
      <c r="AX142" s="319"/>
      <c r="AY142" s="319"/>
      <c r="AZ142" s="399"/>
      <c r="BA142" s="393"/>
      <c r="BB142" s="320" t="s">
        <v>247</v>
      </c>
      <c r="BC142" s="319"/>
      <c r="BD142" s="319"/>
      <c r="BE142" s="399"/>
    </row>
    <row r="143" spans="48:57" x14ac:dyDescent="0.3">
      <c r="AV143" s="415"/>
      <c r="AW143" s="320" t="s">
        <v>248</v>
      </c>
      <c r="AX143" s="321"/>
      <c r="AY143" s="321"/>
      <c r="AZ143" s="399"/>
      <c r="BA143" s="393"/>
      <c r="BB143" s="320" t="s">
        <v>248</v>
      </c>
      <c r="BC143" s="321"/>
      <c r="BD143" s="321"/>
      <c r="BE143" s="399"/>
    </row>
    <row r="144" spans="48:57" ht="15" thickBot="1" x14ac:dyDescent="0.35">
      <c r="AV144" s="419"/>
      <c r="AW144" s="395"/>
      <c r="AX144" s="395"/>
      <c r="AY144" s="395"/>
      <c r="AZ144" s="403"/>
      <c r="BA144" s="394"/>
      <c r="BB144" s="395"/>
      <c r="BC144" s="395"/>
      <c r="BD144" s="395"/>
      <c r="BE144" s="403"/>
    </row>
    <row r="145" spans="48:57" ht="15.6" x14ac:dyDescent="0.3">
      <c r="AV145" s="414"/>
      <c r="AW145" s="391" t="str">
        <f>AK26</f>
        <v>13U</v>
      </c>
      <c r="AX145" s="392"/>
      <c r="AY145" s="392"/>
      <c r="AZ145" s="392"/>
      <c r="BA145" s="390"/>
      <c r="BB145" s="391" t="str">
        <f>AK26</f>
        <v>13U</v>
      </c>
      <c r="BC145" s="5"/>
      <c r="BD145" s="392"/>
      <c r="BE145" s="398"/>
    </row>
    <row r="146" spans="48:57" x14ac:dyDescent="0.3">
      <c r="AV146" s="415"/>
      <c r="AW146" s="320" t="s">
        <v>244</v>
      </c>
      <c r="AX146" s="320"/>
      <c r="AY146" s="320"/>
      <c r="AZ146" s="320"/>
      <c r="BA146" s="393"/>
      <c r="BB146" s="320" t="s">
        <v>244</v>
      </c>
      <c r="BC146" s="320"/>
      <c r="BD146" s="320"/>
      <c r="BE146" s="399"/>
    </row>
    <row r="147" spans="48:57" x14ac:dyDescent="0.3">
      <c r="AV147" s="415"/>
      <c r="AW147" s="320" t="s">
        <v>245</v>
      </c>
      <c r="AX147" s="320"/>
      <c r="AY147" s="320"/>
      <c r="AZ147" s="320"/>
      <c r="BA147" s="393"/>
      <c r="BB147" s="320" t="s">
        <v>245</v>
      </c>
      <c r="BC147" s="320"/>
      <c r="BD147" s="320"/>
      <c r="BE147" s="399"/>
    </row>
    <row r="148" spans="48:57" x14ac:dyDescent="0.3">
      <c r="AV148" s="415"/>
      <c r="AW148" s="710">
        <f>$AW$135</f>
        <v>41784</v>
      </c>
      <c r="AX148" s="710"/>
      <c r="AY148" s="320"/>
      <c r="AZ148" s="320"/>
      <c r="BA148" s="393"/>
      <c r="BB148" s="710">
        <f>$AW$135</f>
        <v>41784</v>
      </c>
      <c r="BC148" s="710"/>
      <c r="BD148" s="320"/>
      <c r="BE148" s="399"/>
    </row>
    <row r="149" spans="48:57" x14ac:dyDescent="0.3">
      <c r="AV149" s="415"/>
      <c r="AW149" s="340" t="str">
        <f>H24</f>
        <v xml:space="preserve">Little Silver </v>
      </c>
      <c r="AX149" s="341" t="str">
        <f>H25</f>
        <v>Sickles Field</v>
      </c>
      <c r="AY149" s="4"/>
      <c r="AZ149" s="320"/>
      <c r="BA149" s="393"/>
      <c r="BB149" s="340" t="str">
        <f>$AW$149</f>
        <v xml:space="preserve">Little Silver </v>
      </c>
      <c r="BC149" s="341" t="str">
        <f>$AX$149</f>
        <v>Sickles Field</v>
      </c>
      <c r="BD149" s="4"/>
      <c r="BE149" s="399"/>
    </row>
    <row r="150" spans="48:57" x14ac:dyDescent="0.3">
      <c r="AV150" s="393"/>
      <c r="AW150" s="341">
        <f>B26</f>
        <v>0.35416666666666669</v>
      </c>
      <c r="AX150" s="4"/>
      <c r="AY150" s="320" t="s">
        <v>135</v>
      </c>
      <c r="AZ150" s="4"/>
      <c r="BA150" s="393"/>
      <c r="BB150" s="341">
        <f>B29</f>
        <v>0.44791666666666669</v>
      </c>
      <c r="BC150" s="320"/>
      <c r="BD150" s="320" t="s">
        <v>135</v>
      </c>
      <c r="BE150" s="17"/>
    </row>
    <row r="151" spans="48:57" x14ac:dyDescent="0.3">
      <c r="AV151" s="393"/>
      <c r="AW151" s="413" t="str">
        <f>H26</f>
        <v>Intensity Baseball blue</v>
      </c>
      <c r="AX151" s="4"/>
      <c r="AY151" s="141"/>
      <c r="AZ151" s="4"/>
      <c r="BA151" s="393"/>
      <c r="BB151" s="320" t="str">
        <f>H29</f>
        <v>JC Diamond Dawgs</v>
      </c>
      <c r="BC151" s="4"/>
      <c r="BD151" s="141"/>
      <c r="BE151" s="17"/>
    </row>
    <row r="152" spans="48:57" x14ac:dyDescent="0.3">
      <c r="AV152" s="415"/>
      <c r="AW152" s="413" t="str">
        <f>H27</f>
        <v>Lincroft Panthers east</v>
      </c>
      <c r="AX152" s="4"/>
      <c r="AY152" s="321"/>
      <c r="AZ152" s="399"/>
      <c r="BA152" s="393"/>
      <c r="BB152" s="320" t="str">
        <f>H30</f>
        <v>Jersey Shore Hawks</v>
      </c>
      <c r="BC152" s="4"/>
      <c r="BD152" s="319"/>
      <c r="BE152" s="399"/>
    </row>
    <row r="153" spans="48:57" x14ac:dyDescent="0.3">
      <c r="AV153" s="415"/>
      <c r="AW153" s="320" t="s">
        <v>246</v>
      </c>
      <c r="AX153" s="141"/>
      <c r="AY153" s="319"/>
      <c r="AZ153" s="399"/>
      <c r="BA153" s="393"/>
      <c r="BB153" s="320" t="s">
        <v>246</v>
      </c>
      <c r="BC153" s="332"/>
      <c r="BD153" s="319"/>
      <c r="BE153" s="399"/>
    </row>
    <row r="154" spans="48:57" x14ac:dyDescent="0.3">
      <c r="AV154" s="415"/>
      <c r="AW154" s="320"/>
      <c r="AX154" s="320"/>
      <c r="AY154" s="320"/>
      <c r="AZ154" s="399"/>
      <c r="BA154" s="393"/>
      <c r="BB154" s="320"/>
      <c r="BC154" s="320"/>
      <c r="BD154" s="320"/>
      <c r="BE154" s="399"/>
    </row>
    <row r="155" spans="48:57" x14ac:dyDescent="0.3">
      <c r="AV155" s="415"/>
      <c r="AW155" s="320" t="s">
        <v>247</v>
      </c>
      <c r="AX155" s="319"/>
      <c r="AY155" s="319"/>
      <c r="AZ155" s="399"/>
      <c r="BA155" s="393"/>
      <c r="BB155" s="320" t="s">
        <v>247</v>
      </c>
      <c r="BC155" s="319"/>
      <c r="BD155" s="319"/>
      <c r="BE155" s="399"/>
    </row>
    <row r="156" spans="48:57" x14ac:dyDescent="0.3">
      <c r="AV156" s="415"/>
      <c r="AW156" s="320" t="s">
        <v>248</v>
      </c>
      <c r="AX156" s="321"/>
      <c r="AY156" s="321"/>
      <c r="AZ156" s="399"/>
      <c r="BA156" s="393"/>
      <c r="BB156" s="320" t="s">
        <v>248</v>
      </c>
      <c r="BC156" s="321"/>
      <c r="BD156" s="321"/>
      <c r="BE156" s="399"/>
    </row>
    <row r="157" spans="48:57" ht="15" thickBot="1" x14ac:dyDescent="0.35">
      <c r="AV157" s="394"/>
      <c r="AW157" s="16"/>
      <c r="AX157" s="16"/>
      <c r="AY157" s="16"/>
      <c r="AZ157" s="397"/>
      <c r="BA157" s="394"/>
      <c r="BB157" s="16"/>
      <c r="BC157" s="395"/>
      <c r="BD157" s="16"/>
      <c r="BE157" s="397"/>
    </row>
    <row r="159" spans="48:57" ht="15" thickBot="1" x14ac:dyDescent="0.35"/>
    <row r="160" spans="48:57" ht="15.6" x14ac:dyDescent="0.3">
      <c r="AV160" s="414"/>
      <c r="AW160" s="391" t="str">
        <f>AK26</f>
        <v>13U</v>
      </c>
      <c r="AX160" s="392"/>
      <c r="AY160" s="392"/>
      <c r="AZ160" s="392"/>
      <c r="BA160" s="390"/>
      <c r="BB160" s="391" t="str">
        <f>AK26</f>
        <v>13U</v>
      </c>
      <c r="BC160" s="392"/>
      <c r="BD160" s="392"/>
      <c r="BE160" s="398"/>
    </row>
    <row r="161" spans="48:57" x14ac:dyDescent="0.3">
      <c r="AV161" s="415"/>
      <c r="AW161" s="320" t="s">
        <v>244</v>
      </c>
      <c r="AX161" s="320"/>
      <c r="AY161" s="320"/>
      <c r="AZ161" s="320"/>
      <c r="BA161" s="393"/>
      <c r="BB161" s="320" t="s">
        <v>244</v>
      </c>
      <c r="BC161" s="320"/>
      <c r="BD161" s="320"/>
      <c r="BE161" s="399"/>
    </row>
    <row r="162" spans="48:57" x14ac:dyDescent="0.3">
      <c r="AV162" s="415"/>
      <c r="AW162" s="320" t="s">
        <v>245</v>
      </c>
      <c r="AX162" s="320"/>
      <c r="AY162" s="320"/>
      <c r="AZ162" s="320"/>
      <c r="BA162" s="393"/>
      <c r="BB162" s="320" t="s">
        <v>245</v>
      </c>
      <c r="BC162" s="320"/>
      <c r="BD162" s="320"/>
      <c r="BE162" s="399"/>
    </row>
    <row r="163" spans="48:57" x14ac:dyDescent="0.3">
      <c r="AV163" s="415"/>
      <c r="AW163" s="710">
        <f>$BB$109</f>
        <v>41784</v>
      </c>
      <c r="AX163" s="710"/>
      <c r="AY163" s="320"/>
      <c r="AZ163" s="320"/>
      <c r="BA163" s="393"/>
      <c r="BB163" s="710">
        <f>$BB$109</f>
        <v>41784</v>
      </c>
      <c r="BC163" s="710"/>
      <c r="BD163" s="320"/>
      <c r="BE163" s="399"/>
    </row>
    <row r="164" spans="48:57" x14ac:dyDescent="0.3">
      <c r="AV164" s="415"/>
      <c r="AW164" s="339" t="str">
        <f>AW149</f>
        <v xml:space="preserve">Little Silver </v>
      </c>
      <c r="AX164" s="341" t="str">
        <f>AX149</f>
        <v>Sickles Field</v>
      </c>
      <c r="AY164" s="4"/>
      <c r="AZ164" s="320"/>
      <c r="BA164" s="393"/>
      <c r="BB164" s="339" t="str">
        <f>AW149</f>
        <v xml:space="preserve">Little Silver </v>
      </c>
      <c r="BC164" s="341" t="str">
        <f>AX149</f>
        <v>Sickles Field</v>
      </c>
      <c r="BD164" s="4"/>
      <c r="BE164" s="399"/>
    </row>
    <row r="165" spans="48:57" x14ac:dyDescent="0.3">
      <c r="AV165" s="415"/>
      <c r="AW165" s="341">
        <f>B32</f>
        <v>4.1666666666666664E-2</v>
      </c>
      <c r="AX165" s="333"/>
      <c r="AY165" s="320" t="s">
        <v>135</v>
      </c>
      <c r="AZ165" s="320"/>
      <c r="BA165" s="393"/>
      <c r="BB165" s="341">
        <f>B35</f>
        <v>0.13541666666666666</v>
      </c>
      <c r="BC165" s="320"/>
      <c r="BD165" s="320" t="s">
        <v>135</v>
      </c>
      <c r="BE165" s="399"/>
    </row>
    <row r="166" spans="48:57" x14ac:dyDescent="0.3">
      <c r="AV166" s="415"/>
      <c r="AW166" s="333" t="str">
        <f>H32</f>
        <v>Jersey Stealth</v>
      </c>
      <c r="AX166" s="4"/>
      <c r="AY166" s="319"/>
      <c r="AZ166" s="320"/>
      <c r="BA166" s="393"/>
      <c r="BB166" s="333" t="str">
        <f>H35</f>
        <v>Jersey Shore Hawks</v>
      </c>
      <c r="BC166" s="320"/>
      <c r="BD166" s="319"/>
      <c r="BE166" s="399"/>
    </row>
    <row r="167" spans="48:57" x14ac:dyDescent="0.3">
      <c r="AV167" s="415"/>
      <c r="AW167" s="333" t="str">
        <f>H33</f>
        <v>Jersey Shore Canes</v>
      </c>
      <c r="AX167" s="4"/>
      <c r="AY167" s="321"/>
      <c r="AZ167" s="399"/>
      <c r="BA167" s="393"/>
      <c r="BB167" s="332" t="str">
        <f>H36</f>
        <v>Shore Breakers</v>
      </c>
      <c r="BC167" s="4"/>
      <c r="BD167" s="321"/>
      <c r="BE167" s="399"/>
    </row>
    <row r="168" spans="48:57" x14ac:dyDescent="0.3">
      <c r="AV168" s="415"/>
      <c r="AW168" s="320" t="s">
        <v>246</v>
      </c>
      <c r="AX168" s="319"/>
      <c r="AY168" s="319"/>
      <c r="AZ168" s="399"/>
      <c r="BA168" s="393"/>
      <c r="BB168" s="320" t="s">
        <v>246</v>
      </c>
      <c r="BC168" s="319"/>
      <c r="BD168" s="319"/>
      <c r="BE168" s="399"/>
    </row>
    <row r="169" spans="48:57" x14ac:dyDescent="0.3">
      <c r="AV169" s="415"/>
      <c r="AW169" s="320"/>
      <c r="AX169" s="320"/>
      <c r="AY169" s="320"/>
      <c r="AZ169" s="399"/>
      <c r="BA169" s="393"/>
      <c r="BB169" s="320"/>
      <c r="BC169" s="320"/>
      <c r="BD169" s="320"/>
      <c r="BE169" s="399"/>
    </row>
    <row r="170" spans="48:57" x14ac:dyDescent="0.3">
      <c r="AV170" s="415"/>
      <c r="AW170" s="320" t="s">
        <v>247</v>
      </c>
      <c r="AX170" s="319"/>
      <c r="AY170" s="319"/>
      <c r="AZ170" s="399"/>
      <c r="BA170" s="393"/>
      <c r="BB170" s="320" t="s">
        <v>247</v>
      </c>
      <c r="BC170" s="319"/>
      <c r="BD170" s="319"/>
      <c r="BE170" s="399"/>
    </row>
    <row r="171" spans="48:57" x14ac:dyDescent="0.3">
      <c r="AV171" s="415"/>
      <c r="AW171" s="320" t="s">
        <v>248</v>
      </c>
      <c r="AX171" s="321"/>
      <c r="AY171" s="321"/>
      <c r="AZ171" s="399"/>
      <c r="BA171" s="393"/>
      <c r="BB171" s="320" t="s">
        <v>248</v>
      </c>
      <c r="BC171" s="321"/>
      <c r="BD171" s="321"/>
      <c r="BE171" s="399"/>
    </row>
    <row r="172" spans="48:57" ht="15" thickBot="1" x14ac:dyDescent="0.35">
      <c r="AV172" s="394"/>
      <c r="AW172" s="16"/>
      <c r="AX172" s="16"/>
      <c r="AY172" s="16"/>
      <c r="AZ172" s="397"/>
      <c r="BA172" s="394"/>
      <c r="BB172" s="16"/>
      <c r="BC172" s="395"/>
      <c r="BD172" s="16"/>
      <c r="BE172" s="397"/>
    </row>
    <row r="173" spans="48:57" ht="15.6" x14ac:dyDescent="0.3">
      <c r="AV173" s="414"/>
      <c r="AW173" s="391" t="str">
        <f>AK26</f>
        <v>13U</v>
      </c>
      <c r="AX173" s="392"/>
      <c r="AY173" s="392"/>
      <c r="AZ173" s="392"/>
      <c r="BA173" s="390"/>
      <c r="BB173" s="391" t="str">
        <f>AK26</f>
        <v>13U</v>
      </c>
      <c r="BC173" s="5"/>
      <c r="BD173" s="392"/>
      <c r="BE173" s="398"/>
    </row>
    <row r="174" spans="48:57" x14ac:dyDescent="0.3">
      <c r="AV174" s="415"/>
      <c r="AW174" s="320" t="s">
        <v>244</v>
      </c>
      <c r="AX174" s="320"/>
      <c r="AY174" s="320"/>
      <c r="AZ174" s="320"/>
      <c r="BA174" s="393"/>
      <c r="BB174" s="320" t="s">
        <v>244</v>
      </c>
      <c r="BC174" s="320"/>
      <c r="BD174" s="320"/>
      <c r="BE174" s="399"/>
    </row>
    <row r="175" spans="48:57" x14ac:dyDescent="0.3">
      <c r="AV175" s="415"/>
      <c r="AW175" s="320" t="s">
        <v>245</v>
      </c>
      <c r="AX175" s="320"/>
      <c r="AY175" s="320"/>
      <c r="AZ175" s="320"/>
      <c r="BA175" s="393"/>
      <c r="BB175" s="320" t="s">
        <v>245</v>
      </c>
      <c r="BC175" s="320"/>
      <c r="BD175" s="320"/>
      <c r="BE175" s="399"/>
    </row>
    <row r="176" spans="48:57" x14ac:dyDescent="0.3">
      <c r="AV176" s="415"/>
      <c r="AW176" s="710">
        <f>$BB$109</f>
        <v>41784</v>
      </c>
      <c r="AX176" s="710"/>
      <c r="AY176" s="320"/>
      <c r="AZ176" s="320"/>
      <c r="BA176" s="393"/>
      <c r="BB176" s="710">
        <f>$BB$109</f>
        <v>41784</v>
      </c>
      <c r="BC176" s="710"/>
      <c r="BD176" s="320"/>
      <c r="BE176" s="399"/>
    </row>
    <row r="177" spans="48:57" x14ac:dyDescent="0.3">
      <c r="AV177" s="415"/>
      <c r="AW177" s="339" t="str">
        <f>AW149</f>
        <v xml:space="preserve">Little Silver </v>
      </c>
      <c r="AX177" s="341" t="str">
        <f>AX149</f>
        <v>Sickles Field</v>
      </c>
      <c r="AY177" s="4"/>
      <c r="AZ177" s="320"/>
      <c r="BA177" s="393"/>
      <c r="BB177" s="339" t="str">
        <f>L24</f>
        <v>Shrewsbury</v>
      </c>
      <c r="BC177" s="341" t="str">
        <f>L7</f>
        <v>School Field</v>
      </c>
      <c r="BD177" s="4"/>
      <c r="BE177" s="399"/>
    </row>
    <row r="178" spans="48:57" x14ac:dyDescent="0.3">
      <c r="AV178" s="415"/>
      <c r="AW178" s="341">
        <f>B38</f>
        <v>0.22916666666666666</v>
      </c>
      <c r="AX178" s="333"/>
      <c r="AY178" s="320" t="s">
        <v>135</v>
      </c>
      <c r="AZ178" s="320"/>
      <c r="BA178" s="393"/>
      <c r="BB178" s="341">
        <f>B26</f>
        <v>0.35416666666666669</v>
      </c>
      <c r="BC178" s="320"/>
      <c r="BD178" s="320" t="s">
        <v>135</v>
      </c>
      <c r="BE178" s="399"/>
    </row>
    <row r="179" spans="48:57" x14ac:dyDescent="0.3">
      <c r="AV179" s="415"/>
      <c r="AW179" s="333">
        <f>H38</f>
        <v>0</v>
      </c>
      <c r="AX179" s="4"/>
      <c r="AY179" s="319"/>
      <c r="AZ179" s="320"/>
      <c r="BA179" s="393"/>
      <c r="BB179" s="333" t="str">
        <f>L26</f>
        <v>Jersey Shore Canes</v>
      </c>
      <c r="BC179" s="4"/>
      <c r="BD179" s="319"/>
      <c r="BE179" s="399"/>
    </row>
    <row r="180" spans="48:57" x14ac:dyDescent="0.3">
      <c r="AV180" s="415"/>
      <c r="AW180" s="333">
        <f>H39</f>
        <v>0</v>
      </c>
      <c r="AX180" s="4"/>
      <c r="AY180" s="319"/>
      <c r="AZ180" s="399"/>
      <c r="BA180" s="393"/>
      <c r="BB180" s="333" t="str">
        <f>L27</f>
        <v>Intensity Baseball black</v>
      </c>
      <c r="BC180" s="4"/>
      <c r="BD180" s="319"/>
      <c r="BE180" s="399"/>
    </row>
    <row r="181" spans="48:57" x14ac:dyDescent="0.3">
      <c r="AV181" s="415"/>
      <c r="AW181" s="320" t="s">
        <v>246</v>
      </c>
      <c r="AX181" s="319"/>
      <c r="AY181" s="319"/>
      <c r="AZ181" s="399"/>
      <c r="BA181" s="393"/>
      <c r="BB181" s="320" t="s">
        <v>246</v>
      </c>
      <c r="BC181" s="332"/>
      <c r="BD181" s="319"/>
      <c r="BE181" s="399"/>
    </row>
    <row r="182" spans="48:57" x14ac:dyDescent="0.3">
      <c r="AV182" s="415"/>
      <c r="AW182" s="320"/>
      <c r="AX182" s="320"/>
      <c r="AY182" s="320"/>
      <c r="AZ182" s="399"/>
      <c r="BA182" s="393"/>
      <c r="BB182" s="320"/>
      <c r="BC182" s="320"/>
      <c r="BD182" s="320"/>
      <c r="BE182" s="399"/>
    </row>
    <row r="183" spans="48:57" x14ac:dyDescent="0.3">
      <c r="AV183" s="415"/>
      <c r="AW183" s="320" t="s">
        <v>247</v>
      </c>
      <c r="AX183" s="319"/>
      <c r="AY183" s="319"/>
      <c r="AZ183" s="399"/>
      <c r="BA183" s="393"/>
      <c r="BB183" s="320" t="s">
        <v>247</v>
      </c>
      <c r="BC183" s="319"/>
      <c r="BD183" s="319"/>
      <c r="BE183" s="399"/>
    </row>
    <row r="184" spans="48:57" x14ac:dyDescent="0.3">
      <c r="AV184" s="415"/>
      <c r="AW184" s="320" t="s">
        <v>248</v>
      </c>
      <c r="AX184" s="321"/>
      <c r="AY184" s="321"/>
      <c r="AZ184" s="399"/>
      <c r="BA184" s="393"/>
      <c r="BB184" s="320" t="s">
        <v>248</v>
      </c>
      <c r="BC184" s="321"/>
      <c r="BD184" s="321"/>
      <c r="BE184" s="399"/>
    </row>
    <row r="185" spans="48:57" ht="15" thickBot="1" x14ac:dyDescent="0.35">
      <c r="AV185" s="419"/>
      <c r="AW185" s="395"/>
      <c r="AX185" s="395"/>
      <c r="AY185" s="395"/>
      <c r="AZ185" s="403"/>
      <c r="BA185" s="394"/>
      <c r="BB185" s="395"/>
      <c r="BC185" s="395"/>
      <c r="BD185" s="395"/>
      <c r="BE185" s="403"/>
    </row>
    <row r="186" spans="48:57" ht="15.6" x14ac:dyDescent="0.3">
      <c r="AV186" s="414"/>
      <c r="AW186" s="391" t="str">
        <f>AK26</f>
        <v>13U</v>
      </c>
      <c r="AX186" s="392"/>
      <c r="AY186" s="392"/>
      <c r="AZ186" s="392"/>
      <c r="BA186" s="390"/>
      <c r="BB186" s="391" t="str">
        <f>AK26</f>
        <v>13U</v>
      </c>
      <c r="BC186" s="5"/>
      <c r="BD186" s="392"/>
      <c r="BE186" s="398"/>
    </row>
    <row r="187" spans="48:57" x14ac:dyDescent="0.3">
      <c r="AV187" s="415"/>
      <c r="AW187" s="320" t="s">
        <v>244</v>
      </c>
      <c r="AX187" s="320"/>
      <c r="AY187" s="320"/>
      <c r="AZ187" s="320"/>
      <c r="BA187" s="393"/>
      <c r="BB187" s="320" t="s">
        <v>244</v>
      </c>
      <c r="BC187" s="320"/>
      <c r="BD187" s="320"/>
      <c r="BE187" s="399"/>
    </row>
    <row r="188" spans="48:57" x14ac:dyDescent="0.3">
      <c r="AV188" s="415"/>
      <c r="AW188" s="320" t="s">
        <v>245</v>
      </c>
      <c r="AX188" s="320"/>
      <c r="AY188" s="320"/>
      <c r="AZ188" s="320"/>
      <c r="BA188" s="393"/>
      <c r="BB188" s="320" t="s">
        <v>245</v>
      </c>
      <c r="BC188" s="320"/>
      <c r="BD188" s="320"/>
      <c r="BE188" s="399"/>
    </row>
    <row r="189" spans="48:57" x14ac:dyDescent="0.3">
      <c r="AV189" s="415"/>
      <c r="AW189" s="710">
        <f>$AW$135</f>
        <v>41784</v>
      </c>
      <c r="AX189" s="710"/>
      <c r="AY189" s="320"/>
      <c r="AZ189" s="320"/>
      <c r="BA189" s="393"/>
      <c r="BB189" s="710">
        <f>$AW$135</f>
        <v>41784</v>
      </c>
      <c r="BC189" s="710"/>
      <c r="BD189" s="320"/>
      <c r="BE189" s="399"/>
    </row>
    <row r="190" spans="48:57" x14ac:dyDescent="0.3">
      <c r="AV190" s="415"/>
      <c r="AW190" s="339" t="str">
        <f>BB177</f>
        <v>Shrewsbury</v>
      </c>
      <c r="AX190" s="339" t="str">
        <f>BC177</f>
        <v>School Field</v>
      </c>
      <c r="AY190" s="4"/>
      <c r="AZ190" s="320"/>
      <c r="BA190" s="393"/>
      <c r="BB190" s="339" t="str">
        <f>BB177</f>
        <v>Shrewsbury</v>
      </c>
      <c r="BC190" s="339" t="str">
        <f>BC177</f>
        <v>School Field</v>
      </c>
      <c r="BD190" s="4"/>
      <c r="BE190" s="399"/>
    </row>
    <row r="191" spans="48:57" x14ac:dyDescent="0.3">
      <c r="AV191" s="393"/>
      <c r="AW191" s="341">
        <f>$BB$150</f>
        <v>0.44791666666666669</v>
      </c>
      <c r="AX191" s="4"/>
      <c r="AY191" s="320" t="s">
        <v>135</v>
      </c>
      <c r="AZ191" s="4"/>
      <c r="BA191" s="393"/>
      <c r="BB191" s="341">
        <f>$AW$165</f>
        <v>4.1666666666666664E-2</v>
      </c>
      <c r="BC191" s="320"/>
      <c r="BD191" s="320" t="s">
        <v>135</v>
      </c>
      <c r="BE191" s="17"/>
    </row>
    <row r="192" spans="48:57" x14ac:dyDescent="0.3">
      <c r="AV192" s="393"/>
      <c r="AW192" s="413">
        <f>L29</f>
        <v>0</v>
      </c>
      <c r="AX192" s="4"/>
      <c r="AY192" s="141"/>
      <c r="AZ192" s="4"/>
      <c r="BA192" s="393"/>
      <c r="BB192" s="320" t="str">
        <f>L32</f>
        <v>Intensity Baseball black</v>
      </c>
      <c r="BC192" s="4"/>
      <c r="BD192" s="141"/>
      <c r="BE192" s="17"/>
    </row>
    <row r="193" spans="48:57" x14ac:dyDescent="0.3">
      <c r="AV193" s="415"/>
      <c r="AW193" s="413">
        <f>L30</f>
        <v>0</v>
      </c>
      <c r="AX193" s="4"/>
      <c r="AY193" s="321"/>
      <c r="AZ193" s="320"/>
      <c r="BA193" s="393"/>
      <c r="BB193" s="320" t="str">
        <f>L33</f>
        <v>Jersey Brawlers</v>
      </c>
      <c r="BC193" s="4"/>
      <c r="BD193" s="319"/>
      <c r="BE193" s="399"/>
    </row>
    <row r="194" spans="48:57" x14ac:dyDescent="0.3">
      <c r="AV194" s="415"/>
      <c r="AW194" s="320" t="s">
        <v>246</v>
      </c>
      <c r="AX194" s="141"/>
      <c r="AY194" s="319"/>
      <c r="AZ194" s="399"/>
      <c r="BA194" s="393"/>
      <c r="BB194" s="320" t="s">
        <v>246</v>
      </c>
      <c r="BC194" s="332"/>
      <c r="BD194" s="319"/>
      <c r="BE194" s="399"/>
    </row>
    <row r="195" spans="48:57" x14ac:dyDescent="0.3">
      <c r="AV195" s="415"/>
      <c r="AW195" s="320"/>
      <c r="AX195" s="320"/>
      <c r="AY195" s="320"/>
      <c r="AZ195" s="399"/>
      <c r="BA195" s="393"/>
      <c r="BB195" s="320"/>
      <c r="BC195" s="320"/>
      <c r="BD195" s="320"/>
      <c r="BE195" s="399"/>
    </row>
    <row r="196" spans="48:57" x14ac:dyDescent="0.3">
      <c r="AV196" s="415"/>
      <c r="AW196" s="320" t="s">
        <v>247</v>
      </c>
      <c r="AX196" s="319"/>
      <c r="AY196" s="319"/>
      <c r="AZ196" s="399"/>
      <c r="BA196" s="393"/>
      <c r="BB196" s="320" t="s">
        <v>247</v>
      </c>
      <c r="BC196" s="319"/>
      <c r="BD196" s="319"/>
      <c r="BE196" s="399"/>
    </row>
    <row r="197" spans="48:57" x14ac:dyDescent="0.3">
      <c r="AV197" s="415"/>
      <c r="AW197" s="320" t="s">
        <v>248</v>
      </c>
      <c r="AX197" s="321"/>
      <c r="AY197" s="321"/>
      <c r="AZ197" s="399"/>
      <c r="BA197" s="393"/>
      <c r="BB197" s="320" t="s">
        <v>248</v>
      </c>
      <c r="BC197" s="321"/>
      <c r="BD197" s="321"/>
      <c r="BE197" s="399"/>
    </row>
    <row r="198" spans="48:57" ht="15" thickBot="1" x14ac:dyDescent="0.35">
      <c r="AV198" s="419"/>
      <c r="AW198" s="395"/>
      <c r="AX198" s="395"/>
      <c r="AY198" s="395"/>
      <c r="AZ198" s="403"/>
      <c r="BA198" s="394"/>
      <c r="BB198" s="395"/>
      <c r="BC198" s="395"/>
      <c r="BD198" s="395"/>
      <c r="BE198" s="403"/>
    </row>
    <row r="199" spans="48:57" ht="15.6" x14ac:dyDescent="0.3">
      <c r="AV199" s="414"/>
      <c r="AW199" s="391" t="str">
        <f>AK26</f>
        <v>13U</v>
      </c>
      <c r="AX199" s="392"/>
      <c r="AY199" s="392"/>
      <c r="AZ199" s="392"/>
      <c r="BA199" s="390"/>
      <c r="BB199" s="391" t="str">
        <f>AK26</f>
        <v>13U</v>
      </c>
      <c r="BC199" s="5"/>
      <c r="BD199" s="392"/>
      <c r="BE199" s="398"/>
    </row>
    <row r="200" spans="48:57" x14ac:dyDescent="0.3">
      <c r="AV200" s="415"/>
      <c r="AW200" s="320" t="s">
        <v>244</v>
      </c>
      <c r="AX200" s="320"/>
      <c r="AY200" s="320"/>
      <c r="AZ200" s="320"/>
      <c r="BA200" s="393"/>
      <c r="BB200" s="320" t="s">
        <v>244</v>
      </c>
      <c r="BC200" s="320"/>
      <c r="BD200" s="320"/>
      <c r="BE200" s="399"/>
    </row>
    <row r="201" spans="48:57" x14ac:dyDescent="0.3">
      <c r="AV201" s="415"/>
      <c r="AW201" s="320" t="s">
        <v>245</v>
      </c>
      <c r="AX201" s="320"/>
      <c r="AY201" s="320"/>
      <c r="AZ201" s="320"/>
      <c r="BA201" s="393"/>
      <c r="BB201" s="320" t="s">
        <v>245</v>
      </c>
      <c r="BC201" s="320"/>
      <c r="BD201" s="320"/>
      <c r="BE201" s="399"/>
    </row>
    <row r="202" spans="48:57" x14ac:dyDescent="0.3">
      <c r="AV202" s="415"/>
      <c r="AW202" s="710">
        <f>$BB$109</f>
        <v>41784</v>
      </c>
      <c r="AX202" s="710"/>
      <c r="AY202" s="320"/>
      <c r="AZ202" s="320"/>
      <c r="BA202" s="393"/>
      <c r="BB202" s="710">
        <f>$BB$109</f>
        <v>41784</v>
      </c>
      <c r="BC202" s="710"/>
      <c r="BD202" s="320"/>
      <c r="BE202" s="399"/>
    </row>
    <row r="203" spans="48:57" x14ac:dyDescent="0.3">
      <c r="AV203" s="415"/>
      <c r="AW203" s="339" t="str">
        <f>BB177</f>
        <v>Shrewsbury</v>
      </c>
      <c r="AX203" s="339" t="str">
        <f>BC177</f>
        <v>School Field</v>
      </c>
      <c r="AY203" s="4"/>
      <c r="AZ203" s="320"/>
      <c r="BA203" s="393"/>
      <c r="BB203" s="339" t="str">
        <f>BB177</f>
        <v>Shrewsbury</v>
      </c>
      <c r="BC203" s="339" t="str">
        <f>BC177</f>
        <v>School Field</v>
      </c>
      <c r="BD203" s="4"/>
      <c r="BE203" s="399"/>
    </row>
    <row r="204" spans="48:57" x14ac:dyDescent="0.3">
      <c r="AV204" s="415"/>
      <c r="AW204" s="341">
        <f>$BB$165</f>
        <v>0.13541666666666666</v>
      </c>
      <c r="AX204" s="333"/>
      <c r="AY204" s="320" t="s">
        <v>135</v>
      </c>
      <c r="AZ204" s="320"/>
      <c r="BA204" s="393"/>
      <c r="BB204" s="341">
        <f>$AW$178</f>
        <v>0.22916666666666666</v>
      </c>
      <c r="BC204" s="320"/>
      <c r="BD204" s="320" t="s">
        <v>135</v>
      </c>
      <c r="BE204" s="399"/>
    </row>
    <row r="205" spans="48:57" x14ac:dyDescent="0.3">
      <c r="AV205" s="415"/>
      <c r="AW205" s="333" t="str">
        <f>L35</f>
        <v>Intensity Baseball blue</v>
      </c>
      <c r="AX205" s="4"/>
      <c r="AY205" s="319"/>
      <c r="AZ205" s="320"/>
      <c r="BA205" s="393"/>
      <c r="BB205" s="333">
        <f>L38</f>
        <v>0</v>
      </c>
      <c r="BC205" s="4"/>
      <c r="BD205" s="319"/>
      <c r="BE205" s="399"/>
    </row>
    <row r="206" spans="48:57" x14ac:dyDescent="0.3">
      <c r="AV206" s="415"/>
      <c r="AW206" s="333" t="str">
        <f>L36</f>
        <v>JC Diamond Dawgs</v>
      </c>
      <c r="AX206" s="4"/>
      <c r="AY206" s="319"/>
      <c r="AZ206" s="320"/>
      <c r="BA206" s="393"/>
      <c r="BB206" s="333">
        <f>L39</f>
        <v>0</v>
      </c>
      <c r="BC206" s="4"/>
      <c r="BD206" s="319"/>
      <c r="BE206" s="399"/>
    </row>
    <row r="207" spans="48:57" x14ac:dyDescent="0.3">
      <c r="AV207" s="415"/>
      <c r="AW207" s="320" t="s">
        <v>246</v>
      </c>
      <c r="AX207" s="319"/>
      <c r="AY207" s="319"/>
      <c r="AZ207" s="320"/>
      <c r="BA207" s="393"/>
      <c r="BB207" s="320" t="s">
        <v>246</v>
      </c>
      <c r="BC207" s="332"/>
      <c r="BD207" s="319"/>
      <c r="BE207" s="399"/>
    </row>
    <row r="208" spans="48:57" x14ac:dyDescent="0.3">
      <c r="AV208" s="415"/>
      <c r="AW208" s="320"/>
      <c r="AX208" s="320"/>
      <c r="AY208" s="320"/>
      <c r="AZ208" s="399"/>
      <c r="BA208" s="393"/>
      <c r="BB208" s="320"/>
      <c r="BC208" s="320"/>
      <c r="BD208" s="320"/>
      <c r="BE208" s="399"/>
    </row>
    <row r="209" spans="48:57" x14ac:dyDescent="0.3">
      <c r="AV209" s="415"/>
      <c r="AW209" s="320" t="s">
        <v>247</v>
      </c>
      <c r="AX209" s="319"/>
      <c r="AY209" s="319"/>
      <c r="AZ209" s="399"/>
      <c r="BA209" s="393"/>
      <c r="BB209" s="320" t="s">
        <v>247</v>
      </c>
      <c r="BC209" s="319"/>
      <c r="BD209" s="319"/>
      <c r="BE209" s="399"/>
    </row>
    <row r="210" spans="48:57" x14ac:dyDescent="0.3">
      <c r="AV210" s="415"/>
      <c r="AW210" s="320" t="s">
        <v>248</v>
      </c>
      <c r="AX210" s="321"/>
      <c r="AY210" s="321"/>
      <c r="AZ210" s="399"/>
      <c r="BA210" s="393"/>
      <c r="BB210" s="320" t="s">
        <v>248</v>
      </c>
      <c r="BC210" s="321"/>
      <c r="BD210" s="321"/>
      <c r="BE210" s="399"/>
    </row>
    <row r="211" spans="48:57" ht="15" thickBot="1" x14ac:dyDescent="0.35">
      <c r="AV211" s="419"/>
      <c r="AW211" s="395"/>
      <c r="AX211" s="395"/>
      <c r="AY211" s="395"/>
      <c r="AZ211" s="403"/>
      <c r="BA211" s="394"/>
      <c r="BB211" s="395"/>
      <c r="BC211" s="395"/>
      <c r="BD211" s="395"/>
      <c r="BE211" s="403"/>
    </row>
    <row r="214" spans="48:57" ht="15" thickBot="1" x14ac:dyDescent="0.35"/>
    <row r="215" spans="48:57" ht="15.6" x14ac:dyDescent="0.3">
      <c r="AV215" s="414"/>
      <c r="AW215" s="391" t="s">
        <v>256</v>
      </c>
      <c r="AX215" s="392"/>
      <c r="AY215" s="392"/>
      <c r="AZ215" s="392"/>
      <c r="BA215" s="390"/>
      <c r="BB215" s="391" t="s">
        <v>255</v>
      </c>
      <c r="BC215" s="5"/>
      <c r="BD215" s="392"/>
      <c r="BE215" s="398"/>
    </row>
    <row r="216" spans="48:57" x14ac:dyDescent="0.3">
      <c r="AV216" s="415"/>
      <c r="AW216" s="320" t="s">
        <v>244</v>
      </c>
      <c r="AX216" s="320"/>
      <c r="AY216" s="320"/>
      <c r="AZ216" s="320"/>
      <c r="BA216" s="393"/>
      <c r="BB216" s="320" t="s">
        <v>244</v>
      </c>
      <c r="BC216" s="320"/>
      <c r="BD216" s="320"/>
      <c r="BE216" s="399"/>
    </row>
    <row r="217" spans="48:57" x14ac:dyDescent="0.3">
      <c r="AV217" s="415"/>
      <c r="AW217" s="320" t="s">
        <v>245</v>
      </c>
      <c r="AX217" s="320"/>
      <c r="AY217" s="320"/>
      <c r="AZ217" s="320"/>
      <c r="BA217" s="393"/>
      <c r="BB217" s="320" t="s">
        <v>245</v>
      </c>
      <c r="BC217" s="320"/>
      <c r="BD217" s="320"/>
      <c r="BE217" s="399"/>
    </row>
    <row r="218" spans="48:57" x14ac:dyDescent="0.3">
      <c r="AV218" s="415"/>
      <c r="AW218" s="710">
        <f>B42</f>
        <v>41785</v>
      </c>
      <c r="AX218" s="710"/>
      <c r="AY218" s="320"/>
      <c r="AZ218" s="320"/>
      <c r="BA218" s="393"/>
      <c r="BB218" s="710">
        <f>$AW$218</f>
        <v>41785</v>
      </c>
      <c r="BC218" s="710"/>
      <c r="BD218" s="320"/>
      <c r="BE218" s="399"/>
    </row>
    <row r="219" spans="48:57" x14ac:dyDescent="0.3">
      <c r="AV219" s="415"/>
      <c r="AW219" s="340" t="str">
        <f>D41</f>
        <v xml:space="preserve">Red Bank Regional </v>
      </c>
      <c r="AX219" s="341" t="str">
        <f>D42</f>
        <v>JV Field</v>
      </c>
      <c r="AY219" s="4"/>
      <c r="AZ219" s="320"/>
      <c r="BA219" s="393"/>
      <c r="BB219" s="339" t="str">
        <f>$AW$219</f>
        <v xml:space="preserve">Red Bank Regional </v>
      </c>
      <c r="BC219" s="339" t="str">
        <f>$AX$219</f>
        <v>JV Field</v>
      </c>
      <c r="BD219" s="4"/>
      <c r="BE219" s="399"/>
    </row>
    <row r="220" spans="48:57" x14ac:dyDescent="0.3">
      <c r="AV220" s="393"/>
      <c r="AW220" s="341">
        <f>B43</f>
        <v>0.375</v>
      </c>
      <c r="AX220" s="4"/>
      <c r="AY220" s="320" t="s">
        <v>135</v>
      </c>
      <c r="AZ220" s="4"/>
      <c r="BA220" s="393"/>
      <c r="BB220" s="341">
        <f>B46</f>
        <v>0.47916666666666669</v>
      </c>
      <c r="BC220" s="320"/>
      <c r="BD220" s="320" t="s">
        <v>135</v>
      </c>
      <c r="BE220" s="17"/>
    </row>
    <row r="221" spans="48:57" x14ac:dyDescent="0.3">
      <c r="AV221" s="393"/>
      <c r="AW221" s="4"/>
      <c r="AX221" s="413"/>
      <c r="AY221" s="141"/>
      <c r="AZ221" s="4"/>
      <c r="BA221" s="393"/>
      <c r="BB221" s="4"/>
      <c r="BC221" s="320" t="str">
        <f>F46</f>
        <v>Jersey Brawlers</v>
      </c>
      <c r="BD221" s="141"/>
      <c r="BE221" s="17"/>
    </row>
    <row r="222" spans="48:57" x14ac:dyDescent="0.3">
      <c r="AV222" s="415"/>
      <c r="AW222" s="343"/>
      <c r="AX222" s="413"/>
      <c r="AY222" s="321"/>
      <c r="AZ222" s="320"/>
      <c r="BA222" s="393"/>
      <c r="BB222" s="343"/>
      <c r="BC222" s="320"/>
      <c r="BD222" s="319"/>
      <c r="BE222" s="399"/>
    </row>
    <row r="223" spans="48:57" x14ac:dyDescent="0.3">
      <c r="AV223" s="415"/>
      <c r="AW223" s="320" t="s">
        <v>246</v>
      </c>
      <c r="AX223" s="141"/>
      <c r="AY223" s="319"/>
      <c r="AZ223" s="320"/>
      <c r="BA223" s="393"/>
      <c r="BB223" s="320" t="s">
        <v>246</v>
      </c>
      <c r="BC223" s="332"/>
      <c r="BD223" s="319"/>
      <c r="BE223" s="399"/>
    </row>
    <row r="224" spans="48:57" x14ac:dyDescent="0.3">
      <c r="AV224" s="415"/>
      <c r="AW224" s="320"/>
      <c r="AX224" s="320"/>
      <c r="AY224" s="320"/>
      <c r="AZ224" s="320"/>
      <c r="BA224" s="393"/>
      <c r="BB224" s="320"/>
      <c r="BC224" s="320"/>
      <c r="BD224" s="320"/>
      <c r="BE224" s="399"/>
    </row>
    <row r="225" spans="48:57" x14ac:dyDescent="0.3">
      <c r="AV225" s="415"/>
      <c r="AW225" s="320" t="s">
        <v>247</v>
      </c>
      <c r="AX225" s="319"/>
      <c r="AY225" s="319"/>
      <c r="AZ225" s="399"/>
      <c r="BA225" s="393"/>
      <c r="BB225" s="320" t="s">
        <v>247</v>
      </c>
      <c r="BC225" s="319"/>
      <c r="BD225" s="319"/>
      <c r="BE225" s="399"/>
    </row>
    <row r="226" spans="48:57" x14ac:dyDescent="0.3">
      <c r="AV226" s="415"/>
      <c r="AW226" s="320" t="s">
        <v>248</v>
      </c>
      <c r="AX226" s="321"/>
      <c r="AY226" s="321"/>
      <c r="AZ226" s="399"/>
      <c r="BA226" s="393"/>
      <c r="BB226" s="320" t="s">
        <v>248</v>
      </c>
      <c r="BC226" s="321"/>
      <c r="BD226" s="321"/>
      <c r="BE226" s="399"/>
    </row>
    <row r="227" spans="48:57" ht="15" thickBot="1" x14ac:dyDescent="0.35">
      <c r="AV227" s="419"/>
      <c r="AW227" s="395"/>
      <c r="AX227" s="395"/>
      <c r="AY227" s="395"/>
      <c r="AZ227" s="403"/>
      <c r="BA227" s="394"/>
      <c r="BB227" s="395"/>
      <c r="BC227" s="395"/>
      <c r="BD227" s="395"/>
      <c r="BE227" s="403"/>
    </row>
    <row r="228" spans="48:57" ht="15.6" x14ac:dyDescent="0.3">
      <c r="AV228" s="414"/>
      <c r="AW228" s="391" t="s">
        <v>257</v>
      </c>
      <c r="AX228" s="392"/>
      <c r="AY228" s="392"/>
      <c r="AZ228" s="392"/>
      <c r="BA228" s="390"/>
      <c r="BB228" s="391" t="s">
        <v>258</v>
      </c>
      <c r="BC228" s="5"/>
      <c r="BD228" s="392"/>
      <c r="BE228" s="398"/>
    </row>
    <row r="229" spans="48:57" x14ac:dyDescent="0.3">
      <c r="AV229" s="415"/>
      <c r="AW229" s="320" t="s">
        <v>244</v>
      </c>
      <c r="AX229" s="320"/>
      <c r="AY229" s="320"/>
      <c r="AZ229" s="320"/>
      <c r="BA229" s="393"/>
      <c r="BB229" s="320" t="s">
        <v>244</v>
      </c>
      <c r="BC229" s="320"/>
      <c r="BD229" s="320"/>
      <c r="BE229" s="399"/>
    </row>
    <row r="230" spans="48:57" x14ac:dyDescent="0.3">
      <c r="AV230" s="415"/>
      <c r="AW230" s="320" t="s">
        <v>245</v>
      </c>
      <c r="AX230" s="320"/>
      <c r="AY230" s="320"/>
      <c r="AZ230" s="320"/>
      <c r="BA230" s="393"/>
      <c r="BB230" s="320" t="s">
        <v>245</v>
      </c>
      <c r="BC230" s="320"/>
      <c r="BD230" s="320"/>
      <c r="BE230" s="399"/>
    </row>
    <row r="231" spans="48:57" x14ac:dyDescent="0.3">
      <c r="AV231" s="415"/>
      <c r="AW231" s="710">
        <f>$AW$218</f>
        <v>41785</v>
      </c>
      <c r="AX231" s="710"/>
      <c r="AY231" s="320"/>
      <c r="AZ231" s="320"/>
      <c r="BA231" s="393"/>
      <c r="BB231" s="710">
        <f>$AW$218</f>
        <v>41785</v>
      </c>
      <c r="BC231" s="710"/>
      <c r="BD231" s="320"/>
      <c r="BE231" s="399"/>
    </row>
    <row r="232" spans="48:57" x14ac:dyDescent="0.3">
      <c r="AV232" s="415"/>
      <c r="AW232" s="339" t="str">
        <f>$AW$219</f>
        <v xml:space="preserve">Red Bank Regional </v>
      </c>
      <c r="AX232" s="339" t="str">
        <f>$AX$219</f>
        <v>JV Field</v>
      </c>
      <c r="AY232" s="4"/>
      <c r="AZ232" s="320"/>
      <c r="BA232" s="393"/>
      <c r="BB232" s="339" t="str">
        <f>L41</f>
        <v xml:space="preserve">Little Silver </v>
      </c>
      <c r="BC232" s="339" t="str">
        <f>L42</f>
        <v>Sickles Field</v>
      </c>
      <c r="BD232" s="4"/>
      <c r="BE232" s="399"/>
    </row>
    <row r="233" spans="48:57" x14ac:dyDescent="0.3">
      <c r="AV233" s="415"/>
      <c r="AW233" s="341">
        <f>B49</f>
        <v>8.3333333333333329E-2</v>
      </c>
      <c r="AX233" s="333"/>
      <c r="AY233" s="320" t="s">
        <v>135</v>
      </c>
      <c r="AZ233" s="320"/>
      <c r="BA233" s="393"/>
      <c r="BB233" s="341">
        <f>B43</f>
        <v>0.375</v>
      </c>
      <c r="BC233" s="320"/>
      <c r="BD233" s="320" t="s">
        <v>135</v>
      </c>
      <c r="BE233" s="399"/>
    </row>
    <row r="234" spans="48:57" x14ac:dyDescent="0.3">
      <c r="AV234" s="415"/>
      <c r="AW234" s="4"/>
      <c r="AX234" s="333" t="str">
        <f>F49</f>
        <v>JC Diamond Dawgs</v>
      </c>
      <c r="AY234" s="319"/>
      <c r="AZ234" s="320"/>
      <c r="BA234" s="393"/>
      <c r="BB234" s="4"/>
      <c r="BC234" s="333"/>
      <c r="BD234" s="319"/>
      <c r="BE234" s="399"/>
    </row>
    <row r="235" spans="48:57" x14ac:dyDescent="0.3">
      <c r="AV235" s="415"/>
      <c r="AW235" s="341"/>
      <c r="AX235" s="333" t="str">
        <f>F50</f>
        <v>Intensity Baseball black</v>
      </c>
      <c r="AY235" s="319"/>
      <c r="AZ235" s="320"/>
      <c r="BA235" s="393"/>
      <c r="BB235" s="4"/>
      <c r="BC235" s="333"/>
      <c r="BD235" s="319"/>
      <c r="BE235" s="399"/>
    </row>
    <row r="236" spans="48:57" x14ac:dyDescent="0.3">
      <c r="AV236" s="415"/>
      <c r="AW236" s="320" t="s">
        <v>246</v>
      </c>
      <c r="AX236" s="319"/>
      <c r="AY236" s="319"/>
      <c r="AZ236" s="320"/>
      <c r="BA236" s="393"/>
      <c r="BB236" s="320" t="s">
        <v>246</v>
      </c>
      <c r="BC236" s="332"/>
      <c r="BD236" s="319"/>
      <c r="BE236" s="399"/>
    </row>
    <row r="237" spans="48:57" x14ac:dyDescent="0.3">
      <c r="AV237" s="415"/>
      <c r="AW237" s="320"/>
      <c r="AX237" s="320"/>
      <c r="AY237" s="320"/>
      <c r="AZ237" s="320"/>
      <c r="BA237" s="393"/>
      <c r="BB237" s="320"/>
      <c r="BC237" s="320"/>
      <c r="BD237" s="320"/>
      <c r="BE237" s="399"/>
    </row>
    <row r="238" spans="48:57" x14ac:dyDescent="0.3">
      <c r="AV238" s="415"/>
      <c r="AW238" s="320" t="s">
        <v>247</v>
      </c>
      <c r="AX238" s="319"/>
      <c r="AY238" s="319"/>
      <c r="AZ238" s="320"/>
      <c r="BA238" s="393"/>
      <c r="BB238" s="320" t="s">
        <v>247</v>
      </c>
      <c r="BC238" s="319"/>
      <c r="BD238" s="319"/>
      <c r="BE238" s="399"/>
    </row>
    <row r="239" spans="48:57" x14ac:dyDescent="0.3">
      <c r="AV239" s="415"/>
      <c r="AW239" s="320" t="s">
        <v>248</v>
      </c>
      <c r="AX239" s="321"/>
      <c r="AY239" s="321"/>
      <c r="AZ239" s="320"/>
      <c r="BA239" s="393"/>
      <c r="BB239" s="320" t="s">
        <v>248</v>
      </c>
      <c r="BC239" s="321"/>
      <c r="BD239" s="321"/>
      <c r="BE239" s="399"/>
    </row>
    <row r="240" spans="48:57" ht="15" thickBot="1" x14ac:dyDescent="0.35">
      <c r="AV240" s="419"/>
      <c r="AW240" s="395"/>
      <c r="AX240" s="395"/>
      <c r="AY240" s="395"/>
      <c r="AZ240" s="403"/>
      <c r="BA240" s="394"/>
      <c r="BB240" s="395"/>
      <c r="BC240" s="395"/>
      <c r="BD240" s="395"/>
      <c r="BE240" s="403"/>
    </row>
    <row r="241" spans="48:57" ht="15.6" x14ac:dyDescent="0.3">
      <c r="AV241" s="414"/>
      <c r="AW241" s="391" t="s">
        <v>259</v>
      </c>
      <c r="AX241" s="392"/>
      <c r="AY241" s="392"/>
      <c r="AZ241" s="398"/>
      <c r="BB241" s="331"/>
      <c r="BD241" s="313"/>
      <c r="BE241" s="313"/>
    </row>
    <row r="242" spans="48:57" x14ac:dyDescent="0.3">
      <c r="AV242" s="415"/>
      <c r="AW242" s="320" t="s">
        <v>244</v>
      </c>
      <c r="AX242" s="320"/>
      <c r="AY242" s="320"/>
      <c r="AZ242" s="399"/>
      <c r="BB242" s="313"/>
      <c r="BC242" s="313"/>
      <c r="BD242" s="313"/>
      <c r="BE242" s="313"/>
    </row>
    <row r="243" spans="48:57" x14ac:dyDescent="0.3">
      <c r="AV243" s="415"/>
      <c r="AW243" s="320" t="s">
        <v>245</v>
      </c>
      <c r="AX243" s="320"/>
      <c r="AY243" s="320"/>
      <c r="AZ243" s="399"/>
      <c r="BB243" s="313"/>
      <c r="BC243" s="313"/>
      <c r="BD243" s="313"/>
      <c r="BE243" s="313"/>
    </row>
    <row r="244" spans="48:57" x14ac:dyDescent="0.3">
      <c r="AV244" s="415"/>
      <c r="AW244" s="710">
        <f>$AW$218</f>
        <v>41785</v>
      </c>
      <c r="AX244" s="710"/>
      <c r="AY244" s="320"/>
      <c r="AZ244" s="399"/>
      <c r="BB244" s="314"/>
      <c r="BC244" s="313"/>
      <c r="BD244" s="313"/>
      <c r="BE244" s="313"/>
    </row>
    <row r="245" spans="48:57" x14ac:dyDescent="0.3">
      <c r="AV245" s="415"/>
      <c r="AW245" s="339" t="str">
        <f>$BB$232</f>
        <v xml:space="preserve">Little Silver </v>
      </c>
      <c r="AX245" s="339" t="str">
        <f>$BC$232</f>
        <v>Sickles Field</v>
      </c>
      <c r="AY245" s="4"/>
      <c r="AZ245" s="399"/>
      <c r="BB245" s="314"/>
      <c r="BC245" s="313"/>
      <c r="BD245" s="313"/>
      <c r="BE245" s="313"/>
    </row>
    <row r="246" spans="48:57" x14ac:dyDescent="0.3">
      <c r="AV246" s="393"/>
      <c r="AW246" s="341">
        <f>B46</f>
        <v>0.47916666666666669</v>
      </c>
      <c r="AX246" s="4"/>
      <c r="AY246" s="320" t="s">
        <v>135</v>
      </c>
      <c r="AZ246" s="17"/>
      <c r="BB246" s="314"/>
      <c r="BC246" s="313"/>
    </row>
    <row r="247" spans="48:57" x14ac:dyDescent="0.3">
      <c r="AV247" s="393"/>
      <c r="AW247" s="4"/>
      <c r="AX247" s="413" t="str">
        <f>N46</f>
        <v>Shore Breakers</v>
      </c>
      <c r="AY247" s="141"/>
      <c r="AZ247" s="17"/>
      <c r="BB247" s="316"/>
      <c r="BC247" s="320"/>
      <c r="BD247" s="4"/>
      <c r="BE247" s="4"/>
    </row>
    <row r="248" spans="48:57" x14ac:dyDescent="0.3">
      <c r="AV248" s="415"/>
      <c r="AW248" s="343"/>
      <c r="AX248" s="413"/>
      <c r="AY248" s="321"/>
      <c r="AZ248" s="399"/>
      <c r="BB248" s="315"/>
      <c r="BC248" s="320"/>
      <c r="BD248" s="320"/>
      <c r="BE248" s="320"/>
    </row>
    <row r="249" spans="48:57" x14ac:dyDescent="0.3">
      <c r="AV249" s="415"/>
      <c r="AW249" s="320" t="s">
        <v>246</v>
      </c>
      <c r="AX249" s="141"/>
      <c r="AY249" s="319"/>
      <c r="AZ249" s="399"/>
      <c r="BB249" s="313"/>
      <c r="BC249" s="333"/>
      <c r="BD249" s="320"/>
      <c r="BE249" s="320"/>
    </row>
    <row r="250" spans="48:57" x14ac:dyDescent="0.3">
      <c r="AV250" s="415"/>
      <c r="AW250" s="320"/>
      <c r="AX250" s="320"/>
      <c r="AY250" s="320"/>
      <c r="AZ250" s="399"/>
      <c r="BB250" s="313"/>
      <c r="BC250" s="320"/>
      <c r="BD250" s="320"/>
      <c r="BE250" s="320"/>
    </row>
    <row r="251" spans="48:57" x14ac:dyDescent="0.3">
      <c r="AV251" s="415"/>
      <c r="AW251" s="320" t="s">
        <v>247</v>
      </c>
      <c r="AX251" s="319"/>
      <c r="AY251" s="319"/>
      <c r="AZ251" s="399"/>
      <c r="BB251" s="313"/>
      <c r="BC251" s="320"/>
      <c r="BD251" s="320"/>
      <c r="BE251" s="320"/>
    </row>
    <row r="252" spans="48:57" x14ac:dyDescent="0.3">
      <c r="AV252" s="415"/>
      <c r="AW252" s="320" t="s">
        <v>248</v>
      </c>
      <c r="AX252" s="321"/>
      <c r="AY252" s="321"/>
      <c r="AZ252" s="399"/>
      <c r="BB252" s="313"/>
      <c r="BC252" s="320"/>
      <c r="BD252" s="320"/>
      <c r="BE252" s="320"/>
    </row>
    <row r="253" spans="48:57" ht="15" thickBot="1" x14ac:dyDescent="0.35">
      <c r="AV253" s="394"/>
      <c r="AW253" s="16"/>
      <c r="AX253" s="16"/>
      <c r="AY253" s="16"/>
      <c r="AZ253" s="397"/>
    </row>
  </sheetData>
  <mergeCells count="66">
    <mergeCell ref="P51:V51"/>
    <mergeCell ref="P53:V54"/>
    <mergeCell ref="Z26:AA26"/>
    <mergeCell ref="AA30:AG30"/>
    <mergeCell ref="Q31:V31"/>
    <mergeCell ref="Z31:AA31"/>
    <mergeCell ref="Q32:V32"/>
    <mergeCell ref="Q33:V33"/>
    <mergeCell ref="Q34:V34"/>
    <mergeCell ref="Q35:V35"/>
    <mergeCell ref="Q36:V36"/>
    <mergeCell ref="Q37:V37"/>
    <mergeCell ref="F49:H49"/>
    <mergeCell ref="F50:H50"/>
    <mergeCell ref="F46:H46"/>
    <mergeCell ref="N46:P46"/>
    <mergeCell ref="P50:V50"/>
    <mergeCell ref="F47:H47"/>
    <mergeCell ref="N47:P47"/>
    <mergeCell ref="F43:H43"/>
    <mergeCell ref="N43:P43"/>
    <mergeCell ref="F44:H44"/>
    <mergeCell ref="N44:P44"/>
    <mergeCell ref="F41:H42"/>
    <mergeCell ref="N41:P42"/>
    <mergeCell ref="AJ10:AK10"/>
    <mergeCell ref="B1:N3"/>
    <mergeCell ref="P1:V3"/>
    <mergeCell ref="B5:N5"/>
    <mergeCell ref="P5:V5"/>
    <mergeCell ref="AJ9:AK9"/>
    <mergeCell ref="AW16:AX16"/>
    <mergeCell ref="BB16:BC16"/>
    <mergeCell ref="BB29:BC29"/>
    <mergeCell ref="AW29:AX29"/>
    <mergeCell ref="AW42:AX42"/>
    <mergeCell ref="BB42:BC42"/>
    <mergeCell ref="BB57:BC57"/>
    <mergeCell ref="AW57:AX57"/>
    <mergeCell ref="AW70:AX70"/>
    <mergeCell ref="BB70:BC70"/>
    <mergeCell ref="BB83:BC83"/>
    <mergeCell ref="AW83:AX83"/>
    <mergeCell ref="AW96:AX96"/>
    <mergeCell ref="BB96:BC96"/>
    <mergeCell ref="BB109:BC109"/>
    <mergeCell ref="AW109:AX109"/>
    <mergeCell ref="AW122:AX122"/>
    <mergeCell ref="BB122:BC122"/>
    <mergeCell ref="BB135:BC135"/>
    <mergeCell ref="AW135:AX135"/>
    <mergeCell ref="AW148:AX148"/>
    <mergeCell ref="BB148:BC148"/>
    <mergeCell ref="BB163:BC163"/>
    <mergeCell ref="AW163:AX163"/>
    <mergeCell ref="AW176:AX176"/>
    <mergeCell ref="BB176:BC176"/>
    <mergeCell ref="BB189:BC189"/>
    <mergeCell ref="AW189:AX189"/>
    <mergeCell ref="AW202:AX202"/>
    <mergeCell ref="BB202:BC202"/>
    <mergeCell ref="BB218:BC218"/>
    <mergeCell ref="AW218:AX218"/>
    <mergeCell ref="AW231:AX231"/>
    <mergeCell ref="BB231:BC231"/>
    <mergeCell ref="AW244:AX244"/>
  </mergeCells>
  <phoneticPr fontId="18" type="noConversion"/>
  <printOptions horizontalCentered="1" verticalCentered="1"/>
  <pageMargins left="0" right="0" top="0" bottom="0" header="0" footer="0"/>
  <pageSetup scale="28" fitToHeight="9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U21912"/>
  <sheetViews>
    <sheetView workbookViewId="0">
      <selection activeCell="J19" sqref="D19:J30"/>
    </sheetView>
  </sheetViews>
  <sheetFormatPr defaultColWidth="8.88671875" defaultRowHeight="14.4" x14ac:dyDescent="0.3"/>
  <sheetData>
    <row r="5" spans="1:16" x14ac:dyDescent="0.3">
      <c r="A5" t="s">
        <v>238</v>
      </c>
      <c r="B5" s="711" t="s">
        <v>146</v>
      </c>
      <c r="C5" s="711"/>
      <c r="D5" s="711"/>
      <c r="F5" s="711" t="s">
        <v>164</v>
      </c>
      <c r="G5" s="711"/>
      <c r="H5" s="711"/>
      <c r="J5" s="711" t="s">
        <v>165</v>
      </c>
      <c r="K5" s="711"/>
      <c r="L5" s="711"/>
      <c r="N5" s="711" t="s">
        <v>88</v>
      </c>
      <c r="O5" s="711"/>
      <c r="P5" s="711"/>
    </row>
    <row r="6" spans="1:16" x14ac:dyDescent="0.3">
      <c r="A6" s="210">
        <v>0.35416666666666669</v>
      </c>
      <c r="B6" s="243">
        <v>1</v>
      </c>
      <c r="C6" s="244" t="s">
        <v>24</v>
      </c>
      <c r="D6" s="245">
        <v>3</v>
      </c>
      <c r="F6" s="243">
        <v>6</v>
      </c>
      <c r="G6" s="244" t="s">
        <v>24</v>
      </c>
      <c r="H6" s="245">
        <v>8</v>
      </c>
      <c r="J6" s="243">
        <v>11</v>
      </c>
      <c r="K6" s="244" t="s">
        <v>24</v>
      </c>
      <c r="L6" s="245">
        <v>13</v>
      </c>
      <c r="N6" s="243">
        <v>16</v>
      </c>
      <c r="O6" s="244" t="s">
        <v>24</v>
      </c>
      <c r="P6" s="245">
        <v>18</v>
      </c>
    </row>
    <row r="7" spans="1:16" x14ac:dyDescent="0.3">
      <c r="A7" s="210">
        <v>0.44791666666666669</v>
      </c>
      <c r="B7" s="243">
        <v>4</v>
      </c>
      <c r="C7" s="244" t="s">
        <v>24</v>
      </c>
      <c r="D7" s="245">
        <v>1</v>
      </c>
      <c r="F7" s="243">
        <v>9</v>
      </c>
      <c r="G7" s="244" t="s">
        <v>24</v>
      </c>
      <c r="H7" s="245">
        <v>6</v>
      </c>
      <c r="J7" s="243">
        <v>14</v>
      </c>
      <c r="K7" s="244" t="s">
        <v>24</v>
      </c>
      <c r="L7" s="245">
        <v>11</v>
      </c>
      <c r="N7" s="243">
        <v>19</v>
      </c>
      <c r="O7" s="244" t="s">
        <v>24</v>
      </c>
      <c r="P7" s="245">
        <v>16</v>
      </c>
    </row>
    <row r="8" spans="1:16" x14ac:dyDescent="0.3">
      <c r="A8" s="210">
        <v>4.1666666666666664E-2</v>
      </c>
      <c r="B8" s="243">
        <v>3</v>
      </c>
      <c r="C8" s="244" t="s">
        <v>24</v>
      </c>
      <c r="D8" s="245">
        <v>2</v>
      </c>
      <c r="F8" s="243">
        <v>8</v>
      </c>
      <c r="G8" s="244" t="s">
        <v>24</v>
      </c>
      <c r="H8" s="245">
        <v>7</v>
      </c>
      <c r="J8" s="243">
        <v>13</v>
      </c>
      <c r="K8" s="244" t="s">
        <v>24</v>
      </c>
      <c r="L8" s="245">
        <v>12</v>
      </c>
      <c r="N8" s="243">
        <v>18</v>
      </c>
      <c r="O8" s="244" t="s">
        <v>24</v>
      </c>
      <c r="P8" s="245">
        <v>17</v>
      </c>
    </row>
    <row r="9" spans="1:16" x14ac:dyDescent="0.3">
      <c r="A9" s="210">
        <v>0.13541666666666666</v>
      </c>
      <c r="B9" s="243">
        <v>5</v>
      </c>
      <c r="C9" s="244" t="s">
        <v>24</v>
      </c>
      <c r="D9" s="245">
        <v>4</v>
      </c>
      <c r="F9" s="243">
        <v>10</v>
      </c>
      <c r="G9" s="244" t="s">
        <v>24</v>
      </c>
      <c r="H9" s="245">
        <v>9</v>
      </c>
      <c r="J9" s="243">
        <v>15</v>
      </c>
      <c r="K9" s="244" t="s">
        <v>24</v>
      </c>
      <c r="L9" s="245">
        <v>14</v>
      </c>
      <c r="N9" s="243">
        <v>20</v>
      </c>
      <c r="O9" s="244" t="s">
        <v>24</v>
      </c>
      <c r="P9" s="245">
        <v>19</v>
      </c>
    </row>
    <row r="10" spans="1:16" x14ac:dyDescent="0.3">
      <c r="A10" s="210">
        <v>0.22916666666666666</v>
      </c>
      <c r="B10" s="243">
        <v>2</v>
      </c>
      <c r="C10" s="244" t="s">
        <v>24</v>
      </c>
      <c r="D10" s="245">
        <v>5</v>
      </c>
      <c r="F10" s="243">
        <v>7</v>
      </c>
      <c r="G10" s="244" t="s">
        <v>24</v>
      </c>
      <c r="H10" s="245">
        <v>10</v>
      </c>
      <c r="J10" s="243">
        <v>12</v>
      </c>
      <c r="K10" s="244" t="s">
        <v>24</v>
      </c>
      <c r="L10" s="245">
        <v>15</v>
      </c>
      <c r="N10" s="243">
        <v>17</v>
      </c>
      <c r="O10" s="244" t="s">
        <v>24</v>
      </c>
      <c r="P10" s="245">
        <v>20</v>
      </c>
    </row>
    <row r="11" spans="1:16" x14ac:dyDescent="0.3">
      <c r="B11" s="243"/>
      <c r="C11" s="244"/>
      <c r="D11" s="245"/>
      <c r="F11" s="243"/>
      <c r="G11" s="244"/>
      <c r="H11" s="245"/>
      <c r="J11" s="243"/>
      <c r="K11" s="244"/>
      <c r="L11" s="245"/>
      <c r="N11" s="243"/>
      <c r="O11" s="244"/>
      <c r="P11" s="245"/>
    </row>
    <row r="12" spans="1:16" x14ac:dyDescent="0.3">
      <c r="A12" t="s">
        <v>239</v>
      </c>
      <c r="B12" s="243"/>
      <c r="C12" s="244"/>
      <c r="D12" s="245"/>
      <c r="F12" s="243"/>
      <c r="G12" s="244"/>
      <c r="H12" s="245"/>
      <c r="J12" s="243"/>
      <c r="K12" s="244"/>
      <c r="L12" s="245"/>
      <c r="N12" s="243"/>
      <c r="O12" s="244"/>
      <c r="P12" s="245"/>
    </row>
    <row r="13" spans="1:16" x14ac:dyDescent="0.3">
      <c r="A13" s="210">
        <v>0.35416666666666669</v>
      </c>
      <c r="B13" s="243">
        <v>4</v>
      </c>
      <c r="C13" s="244" t="s">
        <v>24</v>
      </c>
      <c r="D13" s="245">
        <v>3</v>
      </c>
      <c r="F13" s="243">
        <v>9</v>
      </c>
      <c r="G13" s="244" t="s">
        <v>24</v>
      </c>
      <c r="H13" s="245">
        <v>8</v>
      </c>
      <c r="J13" s="243">
        <v>14</v>
      </c>
      <c r="K13" s="244" t="s">
        <v>24</v>
      </c>
      <c r="L13" s="245">
        <v>13</v>
      </c>
      <c r="N13" s="243">
        <v>19</v>
      </c>
      <c r="O13" s="244" t="s">
        <v>24</v>
      </c>
      <c r="P13" s="245">
        <v>18</v>
      </c>
    </row>
    <row r="14" spans="1:16" x14ac:dyDescent="0.3">
      <c r="A14" s="210">
        <v>0.44791666666666669</v>
      </c>
      <c r="B14" s="243">
        <v>2</v>
      </c>
      <c r="C14" s="244" t="s">
        <v>24</v>
      </c>
      <c r="D14" s="245">
        <v>4</v>
      </c>
      <c r="F14" s="243">
        <v>7</v>
      </c>
      <c r="G14" s="244" t="s">
        <v>24</v>
      </c>
      <c r="H14" s="245">
        <v>9</v>
      </c>
      <c r="J14" s="243">
        <v>12</v>
      </c>
      <c r="K14" s="244" t="s">
        <v>24</v>
      </c>
      <c r="L14" s="245">
        <v>14</v>
      </c>
      <c r="N14" s="243">
        <v>17</v>
      </c>
      <c r="O14" s="244" t="s">
        <v>24</v>
      </c>
      <c r="P14" s="245">
        <v>19</v>
      </c>
    </row>
    <row r="15" spans="1:16" x14ac:dyDescent="0.3">
      <c r="A15" s="210">
        <v>4.1666666666666664E-2</v>
      </c>
      <c r="B15" s="243">
        <v>3</v>
      </c>
      <c r="C15" s="244" t="s">
        <v>24</v>
      </c>
      <c r="D15" s="245">
        <v>5</v>
      </c>
      <c r="F15" s="243">
        <v>8</v>
      </c>
      <c r="G15" s="244" t="s">
        <v>24</v>
      </c>
      <c r="H15" s="245">
        <v>10</v>
      </c>
      <c r="J15" s="243">
        <v>13</v>
      </c>
      <c r="K15" s="244" t="s">
        <v>24</v>
      </c>
      <c r="L15" s="245">
        <v>15</v>
      </c>
      <c r="N15" s="243">
        <v>18</v>
      </c>
      <c r="O15" s="244" t="s">
        <v>24</v>
      </c>
      <c r="P15" s="245">
        <v>20</v>
      </c>
    </row>
    <row r="16" spans="1:16" x14ac:dyDescent="0.3">
      <c r="A16" s="210">
        <v>0.13541666666666666</v>
      </c>
      <c r="B16" s="243">
        <v>1</v>
      </c>
      <c r="C16" s="244" t="s">
        <v>24</v>
      </c>
      <c r="D16" s="245">
        <v>2</v>
      </c>
      <c r="F16" s="243">
        <v>6</v>
      </c>
      <c r="G16" s="244" t="s">
        <v>24</v>
      </c>
      <c r="H16" s="245">
        <v>7</v>
      </c>
      <c r="J16" s="243">
        <v>11</v>
      </c>
      <c r="K16" s="244" t="s">
        <v>24</v>
      </c>
      <c r="L16" s="245">
        <v>12</v>
      </c>
      <c r="N16" s="243">
        <v>16</v>
      </c>
      <c r="O16" s="244" t="s">
        <v>24</v>
      </c>
      <c r="P16" s="245">
        <v>17</v>
      </c>
    </row>
    <row r="17" spans="1:16" x14ac:dyDescent="0.3">
      <c r="A17" s="210">
        <v>0.22916666666666666</v>
      </c>
      <c r="B17" s="243">
        <v>5</v>
      </c>
      <c r="C17" s="244" t="s">
        <v>24</v>
      </c>
      <c r="D17" s="245">
        <v>1</v>
      </c>
      <c r="F17" s="243">
        <v>10</v>
      </c>
      <c r="G17" s="244" t="s">
        <v>24</v>
      </c>
      <c r="H17" s="245">
        <v>6</v>
      </c>
      <c r="J17" s="243">
        <v>15</v>
      </c>
      <c r="K17" s="244" t="s">
        <v>24</v>
      </c>
      <c r="L17" s="245">
        <v>11</v>
      </c>
      <c r="N17" s="243">
        <v>20</v>
      </c>
      <c r="O17" s="244" t="s">
        <v>24</v>
      </c>
      <c r="P17" s="245">
        <v>16</v>
      </c>
    </row>
    <row r="21912" spans="255:255" x14ac:dyDescent="0.3">
      <c r="IU21912" t="s">
        <v>25</v>
      </c>
    </row>
  </sheetData>
  <mergeCells count="4">
    <mergeCell ref="B5:D5"/>
    <mergeCell ref="F5:H5"/>
    <mergeCell ref="J5:L5"/>
    <mergeCell ref="N5:P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2"/>
  <sheetViews>
    <sheetView workbookViewId="0">
      <selection sqref="A1:XFD1048576"/>
    </sheetView>
  </sheetViews>
  <sheetFormatPr defaultColWidth="8.88671875" defaultRowHeight="14.4" x14ac:dyDescent="0.3"/>
  <cols>
    <col min="1" max="1" width="2.44140625" customWidth="1"/>
    <col min="2" max="2" width="8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4" width="8.6640625" customWidth="1"/>
    <col min="15" max="15" width="3.88671875" customWidth="1"/>
    <col min="16" max="16" width="27.44140625" customWidth="1"/>
    <col min="17" max="17" width="8.88671875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31" width="8.6640625" customWidth="1"/>
    <col min="32" max="32" width="10.109375" customWidth="1"/>
    <col min="33" max="33" width="27.44140625" customWidth="1"/>
    <col min="34" max="34" width="9.109375" customWidth="1"/>
    <col min="35" max="35" width="4.44140625" style="293" customWidth="1"/>
    <col min="36" max="36" width="12.88671875" customWidth="1"/>
    <col min="37" max="37" width="17.44140625" customWidth="1"/>
    <col min="38" max="44" width="6.44140625" customWidth="1"/>
    <col min="45" max="45" width="4.44140625" style="293" customWidth="1"/>
    <col min="46" max="46" width="9.109375" customWidth="1"/>
    <col min="47" max="47" width="27.44140625" customWidth="1"/>
    <col min="48" max="48" width="8.88671875" customWidth="1"/>
    <col min="49" max="49" width="8.88671875" style="243" customWidth="1"/>
    <col min="50" max="50" width="22.6640625" customWidth="1"/>
    <col min="51" max="55" width="8.88671875" customWidth="1"/>
    <col min="56" max="56" width="20.33203125" customWidth="1"/>
    <col min="57" max="57" width="19" customWidth="1"/>
    <col min="58" max="58" width="9" customWidth="1"/>
    <col min="59" max="59" width="5" customWidth="1"/>
    <col min="60" max="60" width="21.5546875" customWidth="1"/>
    <col min="61" max="61" width="18.109375" customWidth="1"/>
    <col min="62" max="62" width="7.6640625" customWidth="1"/>
  </cols>
  <sheetData>
    <row r="1" spans="1:62" ht="15" customHeight="1" x14ac:dyDescent="0.3">
      <c r="A1" s="1"/>
      <c r="B1" s="611" t="s">
        <v>47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3"/>
      <c r="T1" s="620" t="str">
        <f>AU31</f>
        <v>15/16U</v>
      </c>
      <c r="U1" s="621"/>
      <c r="V1" s="621"/>
      <c r="W1" s="621"/>
      <c r="X1" s="621"/>
      <c r="Y1" s="621"/>
      <c r="Z1" s="622"/>
      <c r="AR1" s="301" t="s">
        <v>16</v>
      </c>
      <c r="BD1" s="331" t="s">
        <v>249</v>
      </c>
      <c r="BE1" s="313"/>
      <c r="BF1" s="313"/>
      <c r="BG1" s="313"/>
      <c r="BH1" s="331" t="s">
        <v>249</v>
      </c>
      <c r="BI1" s="313"/>
      <c r="BJ1" s="313"/>
    </row>
    <row r="2" spans="1:62" ht="15" customHeight="1" thickBot="1" x14ac:dyDescent="0.35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6"/>
      <c r="T2" s="623"/>
      <c r="U2" s="624"/>
      <c r="V2" s="624"/>
      <c r="W2" s="624"/>
      <c r="X2" s="624"/>
      <c r="Y2" s="624"/>
      <c r="Z2" s="625"/>
      <c r="AR2" s="301" t="s">
        <v>17</v>
      </c>
      <c r="BD2" s="313" t="s">
        <v>244</v>
      </c>
      <c r="BE2" s="313"/>
      <c r="BF2" s="313"/>
      <c r="BG2" s="313"/>
      <c r="BH2" s="313" t="s">
        <v>244</v>
      </c>
      <c r="BI2" s="313"/>
      <c r="BJ2" s="313"/>
    </row>
    <row r="3" spans="1:62" ht="15.75" customHeight="1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9"/>
      <c r="T3" s="626"/>
      <c r="U3" s="627"/>
      <c r="V3" s="627"/>
      <c r="W3" s="627"/>
      <c r="X3" s="627"/>
      <c r="Y3" s="627"/>
      <c r="Z3" s="628"/>
      <c r="AJ3" s="604" t="s">
        <v>84</v>
      </c>
      <c r="AK3" s="605"/>
      <c r="AL3" s="28"/>
      <c r="AM3" s="28"/>
      <c r="AN3" s="28"/>
      <c r="AO3" s="28"/>
      <c r="AR3" s="301" t="s">
        <v>18</v>
      </c>
      <c r="BD3" s="313" t="s">
        <v>245</v>
      </c>
      <c r="BE3" s="313"/>
      <c r="BF3" s="313"/>
      <c r="BG3" s="313"/>
      <c r="BH3" s="313" t="s">
        <v>245</v>
      </c>
      <c r="BI3" s="313"/>
      <c r="BJ3" s="313"/>
    </row>
    <row r="4" spans="1:62" ht="18" thickBo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4"/>
      <c r="T4" s="347"/>
      <c r="U4" s="347"/>
      <c r="V4" s="347"/>
      <c r="W4" s="347"/>
      <c r="X4" s="347"/>
      <c r="Y4" s="347"/>
      <c r="Z4" s="347"/>
      <c r="AJ4" s="280">
        <v>1</v>
      </c>
      <c r="AK4" s="281" t="s">
        <v>81</v>
      </c>
      <c r="AL4" s="277"/>
      <c r="AM4" s="277"/>
      <c r="AN4" s="277"/>
      <c r="AO4" s="277"/>
      <c r="AR4" s="301" t="s">
        <v>19</v>
      </c>
      <c r="BD4" s="314">
        <f>B7</f>
        <v>40726</v>
      </c>
      <c r="BE4" s="313"/>
      <c r="BF4" s="313"/>
      <c r="BG4" s="313"/>
      <c r="BH4" s="314">
        <f>$BD$4</f>
        <v>40726</v>
      </c>
      <c r="BI4" s="313"/>
      <c r="BJ4" s="313"/>
    </row>
    <row r="5" spans="1:62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1"/>
      <c r="S5" s="9"/>
      <c r="T5" s="629" t="s">
        <v>133</v>
      </c>
      <c r="U5" s="630"/>
      <c r="V5" s="630"/>
      <c r="W5" s="630"/>
      <c r="X5" s="630"/>
      <c r="Y5" s="630"/>
      <c r="Z5" s="631"/>
      <c r="AJ5" s="278">
        <v>2</v>
      </c>
      <c r="AK5" s="279" t="s">
        <v>82</v>
      </c>
      <c r="AL5" s="287"/>
      <c r="AM5" s="287"/>
      <c r="AN5" s="287"/>
      <c r="AO5" s="287"/>
      <c r="AR5" s="301" t="s">
        <v>20</v>
      </c>
      <c r="BD5" s="312" t="str">
        <f>D6</f>
        <v>Fair Haven</v>
      </c>
      <c r="BE5" s="313"/>
      <c r="BF5" s="313" t="s">
        <v>135</v>
      </c>
      <c r="BG5" s="313"/>
      <c r="BH5" s="312" t="str">
        <f>$BD$5</f>
        <v>Fair Haven</v>
      </c>
      <c r="BI5" s="313"/>
      <c r="BJ5" s="313" t="s">
        <v>135</v>
      </c>
    </row>
    <row r="6" spans="1:62" ht="15.6" x14ac:dyDescent="0.3">
      <c r="B6" s="169" t="s">
        <v>134</v>
      </c>
      <c r="C6" s="5"/>
      <c r="D6" s="352" t="str">
        <f>AU32</f>
        <v>Fair Haven</v>
      </c>
      <c r="E6" s="7"/>
      <c r="F6" s="8"/>
      <c r="G6" s="7"/>
      <c r="H6" s="43" t="str">
        <f>AU34</f>
        <v>Meadow Ridge</v>
      </c>
      <c r="I6" s="7"/>
      <c r="J6" s="8"/>
      <c r="K6" s="7"/>
      <c r="L6" s="43" t="str">
        <f>AU36</f>
        <v>Hockhockson</v>
      </c>
      <c r="M6" s="7"/>
      <c r="N6" s="8"/>
      <c r="O6" s="7"/>
      <c r="P6" s="43" t="str">
        <f>AU38</f>
        <v>Brookdale</v>
      </c>
      <c r="Q6" s="7"/>
      <c r="R6" s="8"/>
      <c r="S6" s="9"/>
      <c r="T6" s="10"/>
      <c r="U6" s="10"/>
      <c r="V6" s="64"/>
      <c r="W6" s="10"/>
      <c r="X6" s="10"/>
      <c r="Y6" s="10"/>
      <c r="Z6" s="10"/>
      <c r="AJ6" s="278">
        <v>3</v>
      </c>
      <c r="AK6" s="350" t="s">
        <v>83</v>
      </c>
      <c r="AL6" s="277"/>
      <c r="AM6" s="277"/>
      <c r="AN6" s="277"/>
      <c r="AO6" s="277"/>
      <c r="AR6" s="301" t="s">
        <v>21</v>
      </c>
      <c r="BD6" s="312" t="str">
        <f>D7</f>
        <v>Field #1</v>
      </c>
      <c r="BE6" s="313"/>
      <c r="BF6" s="313"/>
      <c r="BG6" s="313"/>
      <c r="BH6" s="312" t="str">
        <f>$BD$6</f>
        <v>Field #1</v>
      </c>
      <c r="BI6" s="313"/>
      <c r="BJ6" s="313"/>
    </row>
    <row r="7" spans="1:62" ht="15" thickBot="1" x14ac:dyDescent="0.35">
      <c r="B7" s="170">
        <v>40726</v>
      </c>
      <c r="C7" s="4"/>
      <c r="D7" s="353" t="str">
        <f>AU33</f>
        <v>Field #1</v>
      </c>
      <c r="E7" s="349"/>
      <c r="F7" s="13" t="s">
        <v>135</v>
      </c>
      <c r="G7" s="9"/>
      <c r="H7" s="50" t="str">
        <f>AU35</f>
        <v>East Field</v>
      </c>
      <c r="I7" s="349"/>
      <c r="J7" s="13" t="s">
        <v>135</v>
      </c>
      <c r="K7" s="9"/>
      <c r="L7" s="50" t="str">
        <f>AU37</f>
        <v>Field #1</v>
      </c>
      <c r="M7" s="349"/>
      <c r="N7" s="13" t="s">
        <v>135</v>
      </c>
      <c r="O7" s="9"/>
      <c r="P7" s="50" t="str">
        <f>AU39</f>
        <v>Field</v>
      </c>
      <c r="Q7" s="349"/>
      <c r="R7" s="13" t="s">
        <v>135</v>
      </c>
      <c r="S7" s="9"/>
      <c r="T7" s="66" t="s">
        <v>155</v>
      </c>
      <c r="U7" s="14" t="s">
        <v>137</v>
      </c>
      <c r="V7" s="67" t="s">
        <v>138</v>
      </c>
      <c r="W7" s="14" t="s">
        <v>139</v>
      </c>
      <c r="X7" s="14" t="s">
        <v>81</v>
      </c>
      <c r="Y7" s="14" t="s">
        <v>140</v>
      </c>
      <c r="Z7" s="14" t="s">
        <v>141</v>
      </c>
      <c r="AK7" s="606" t="s">
        <v>85</v>
      </c>
      <c r="AL7" s="606"/>
      <c r="AM7" s="606"/>
      <c r="AN7" s="606"/>
      <c r="AO7" s="606"/>
      <c r="AP7" s="606"/>
      <c r="AQ7" s="606"/>
      <c r="AR7" s="4"/>
      <c r="BD7" s="316">
        <f>B9</f>
        <v>0.35416666666666669</v>
      </c>
      <c r="BE7" s="313" t="str">
        <f>D9</f>
        <v>Langan Baseball 1</v>
      </c>
      <c r="BF7" s="319"/>
      <c r="BG7" s="313"/>
      <c r="BH7" s="316">
        <f>B12</f>
        <v>0.44791666666666669</v>
      </c>
      <c r="BI7" s="313" t="str">
        <f>D12</f>
        <v>East Coast Blaze</v>
      </c>
      <c r="BJ7" s="319"/>
    </row>
    <row r="8" spans="1:62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4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34"/>
      <c r="AD8" s="34"/>
      <c r="AE8" s="68"/>
      <c r="AJ8" s="604" t="s">
        <v>80</v>
      </c>
      <c r="AK8" s="610"/>
      <c r="AL8" s="288" t="s">
        <v>137</v>
      </c>
      <c r="AM8" s="289" t="s">
        <v>138</v>
      </c>
      <c r="AN8" s="288" t="s">
        <v>139</v>
      </c>
      <c r="AO8" s="288" t="s">
        <v>81</v>
      </c>
      <c r="AP8" s="288" t="s">
        <v>140</v>
      </c>
      <c r="AQ8" s="288" t="s">
        <v>141</v>
      </c>
      <c r="AR8" s="4"/>
      <c r="BD8" s="313"/>
      <c r="BE8" s="313" t="str">
        <f>D10</f>
        <v>Monmouth Demonds</v>
      </c>
      <c r="BF8" s="321"/>
      <c r="BG8" s="313"/>
      <c r="BH8" s="313"/>
      <c r="BI8" s="313" t="str">
        <f>D13</f>
        <v>Langan Baseball 1</v>
      </c>
      <c r="BJ8" s="321"/>
    </row>
    <row r="9" spans="1:62" ht="15" thickBot="1" x14ac:dyDescent="0.35">
      <c r="B9" s="19">
        <v>0.35416666666666669</v>
      </c>
      <c r="C9" s="4"/>
      <c r="D9" s="36" t="str">
        <f>T9</f>
        <v>Langan Baseball 1</v>
      </c>
      <c r="E9" s="69"/>
      <c r="F9" s="70">
        <v>0</v>
      </c>
      <c r="G9" s="9"/>
      <c r="H9" s="36" t="str">
        <f>T17</f>
        <v>NJ Marlins</v>
      </c>
      <c r="I9" s="69"/>
      <c r="J9" s="70">
        <v>2</v>
      </c>
      <c r="K9" s="9"/>
      <c r="L9" s="36" t="str">
        <f>T25</f>
        <v>Matawan Huskies</v>
      </c>
      <c r="M9" s="69"/>
      <c r="N9" s="70">
        <v>9</v>
      </c>
      <c r="O9" s="9"/>
      <c r="P9" s="36" t="str">
        <f>T33</f>
        <v>Langon Baseball 2</v>
      </c>
      <c r="Q9" s="69"/>
      <c r="R9" s="70">
        <v>16</v>
      </c>
      <c r="S9" s="9"/>
      <c r="T9" s="71" t="str">
        <f>AU11</f>
        <v>Langan Baseball 1</v>
      </c>
      <c r="U9" s="72">
        <f>(IF(F9&gt;F10,1,0))+(IF(F13&gt;F12,1,0))+(IF(F35&gt;F36,1,0))+(IF(F39&gt;F38,1,0))</f>
        <v>0</v>
      </c>
      <c r="V9" s="73">
        <f>(IF(F9&lt;F10,1,0))+(IF(F13&lt;F12,1,0))+(IF(F35&lt;F36,1,0))+(IF(F39&lt;F38,1,0))</f>
        <v>2</v>
      </c>
      <c r="W9" s="73">
        <f>IF(F9&lt;&gt;"",(IF(F9=F10,1,0)),0)+IF(F13&lt;&gt;"",(IF(F13=F12,1,0)),0)+IF(F35&lt;&gt;"",(IF(F35=F36,1,0)),0)+IF(F39&lt;&gt;"",(IF(F39=F38,1,0)),0)</f>
        <v>0</v>
      </c>
      <c r="X9" s="73">
        <f>(U9*2)+(W9*1)</f>
        <v>0</v>
      </c>
      <c r="Y9" s="73">
        <f>F10+F12+F36+F38</f>
        <v>15</v>
      </c>
      <c r="Z9" s="74">
        <f>F9+F13+F35+F39</f>
        <v>0</v>
      </c>
      <c r="AA9" s="68"/>
      <c r="AB9" s="68"/>
      <c r="AC9" s="604" t="s">
        <v>160</v>
      </c>
      <c r="AD9" s="605"/>
      <c r="AE9" s="653" t="s">
        <v>136</v>
      </c>
      <c r="AF9" s="654"/>
      <c r="AG9" s="654"/>
      <c r="AH9" s="655"/>
      <c r="AJ9" s="71" t="s">
        <v>155</v>
      </c>
      <c r="AK9" s="285"/>
      <c r="AL9" s="285"/>
      <c r="AM9" s="285"/>
      <c r="AN9" s="285"/>
      <c r="AO9" s="285"/>
      <c r="AP9" s="285"/>
      <c r="AQ9" s="285"/>
      <c r="AR9" s="4"/>
      <c r="AT9" s="601" t="s">
        <v>145</v>
      </c>
      <c r="AU9" s="601"/>
      <c r="BD9" s="313" t="s">
        <v>246</v>
      </c>
      <c r="BE9" s="319"/>
      <c r="BF9" s="319"/>
      <c r="BG9" s="313"/>
      <c r="BH9" s="313" t="s">
        <v>246</v>
      </c>
      <c r="BI9" s="319"/>
      <c r="BJ9" s="319"/>
    </row>
    <row r="10" spans="1:62" ht="15" thickBot="1" x14ac:dyDescent="0.35">
      <c r="B10" s="22"/>
      <c r="C10" s="4"/>
      <c r="D10" s="39" t="str">
        <f>T11</f>
        <v>Monmouth Demonds</v>
      </c>
      <c r="E10" s="75"/>
      <c r="F10" s="76">
        <v>5</v>
      </c>
      <c r="G10" s="9"/>
      <c r="H10" s="39" t="str">
        <f>T19</f>
        <v>Old Bridge Yankees</v>
      </c>
      <c r="I10" s="75"/>
      <c r="J10" s="76">
        <v>5</v>
      </c>
      <c r="K10" s="9"/>
      <c r="L10" s="39" t="str">
        <f>T27</f>
        <v>Marloboro Renegades</v>
      </c>
      <c r="M10" s="75"/>
      <c r="N10" s="76">
        <v>0</v>
      </c>
      <c r="O10" s="9"/>
      <c r="P10" s="39" t="str">
        <f>T35</f>
        <v>Middletown Bulldogs</v>
      </c>
      <c r="Q10" s="75"/>
      <c r="R10" s="76">
        <v>0</v>
      </c>
      <c r="S10" s="9"/>
      <c r="T10" s="71" t="str">
        <f>AU12</f>
        <v>NJ Orioles 15s</v>
      </c>
      <c r="U10" s="72">
        <f>(IF(F16&gt;F15,1,0))+(IF(F21&gt;F22,1,0))+(IF(F29&gt;F30,1,0))+(IF(F36&gt;F35,1,0))</f>
        <v>1</v>
      </c>
      <c r="V10" s="73">
        <f>(IF(F16&lt;F15,1,0))+(IF(F21&lt;F22,1,0))+(IF(F29&lt;F30,1,0))+(IF(F36&lt;F35,1,0))</f>
        <v>1</v>
      </c>
      <c r="W10" s="73">
        <f>IF(F16&lt;&gt;"",(IF(F16=F15,1,0)),0)+IF(F21&lt;&gt;"",(IF(F21=F22,1,0)),0)+IF(F29&lt;&gt;"",(IF(F29=F30,1,0)),0)+IF(F36&lt;&gt;"",(IF(F36=F35,1,0)),0)</f>
        <v>0</v>
      </c>
      <c r="X10" s="73">
        <f>(U10*2)+(W10*1)</f>
        <v>2</v>
      </c>
      <c r="Y10" s="73">
        <f>F15+F22+F30+F35</f>
        <v>6</v>
      </c>
      <c r="Z10" s="74">
        <f>F16+F21+F29+F36</f>
        <v>12</v>
      </c>
      <c r="AA10" s="28" t="s">
        <v>194</v>
      </c>
      <c r="AB10" s="34"/>
      <c r="AC10" s="712">
        <v>1</v>
      </c>
      <c r="AD10" s="713"/>
      <c r="AE10" s="714" t="s">
        <v>195</v>
      </c>
      <c r="AF10" s="715"/>
      <c r="AG10" s="715"/>
      <c r="AH10" s="716"/>
      <c r="AJ10" s="66" t="s">
        <v>155</v>
      </c>
      <c r="AK10" s="286"/>
      <c r="AL10" s="285"/>
      <c r="AM10" s="285"/>
      <c r="AN10" s="285"/>
      <c r="AO10" s="285"/>
      <c r="AP10" s="285"/>
      <c r="AQ10" s="285"/>
      <c r="AR10" s="4"/>
      <c r="AT10" s="602" t="s">
        <v>142</v>
      </c>
      <c r="AU10" s="603"/>
      <c r="BD10" s="313" t="s">
        <v>247</v>
      </c>
      <c r="BE10" s="319"/>
      <c r="BF10" s="319"/>
      <c r="BG10" s="313"/>
      <c r="BH10" s="313" t="s">
        <v>247</v>
      </c>
      <c r="BI10" s="319"/>
      <c r="BJ10" s="319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 t="str">
        <f>AU13</f>
        <v>Monmouth Demonds</v>
      </c>
      <c r="U11" s="72">
        <f>(IF(F10&gt;F9,1,0))+(IF(F15&gt;F16,1,0))+(IF(F32&gt;F33,1,0))+(IF(F27&gt;F26,1,0))</f>
        <v>1</v>
      </c>
      <c r="V11" s="73">
        <f>(IF(F10&lt;F9,1,0))+(IF(F15&lt;F16,1,0))+(IF(F32&lt;F33,1,0))+(IF(F27&lt;F26,1,0))</f>
        <v>1</v>
      </c>
      <c r="W11" s="73">
        <f>IF(F9&lt;&gt;"",(IF(F10=F9,1,0)),0)+IF(F15&lt;&gt;"",(IF(F15=F16,1,0)),0)+IF(F32&lt;&gt;"",(IF(F32=F33,1,0)),0)+IF(F27&lt;&gt;"",(IF(F27=F26,1,0)),0)</f>
        <v>0</v>
      </c>
      <c r="X11" s="73">
        <f>(U11*2)+(W11*1)</f>
        <v>2</v>
      </c>
      <c r="Y11" s="73">
        <f>F9+F16+F26+F33</f>
        <v>10</v>
      </c>
      <c r="Z11" s="74">
        <f>F10+F15+F27+F32</f>
        <v>5</v>
      </c>
      <c r="AA11" s="28"/>
      <c r="AB11" s="34"/>
      <c r="AC11" s="717">
        <v>2</v>
      </c>
      <c r="AD11" s="718"/>
      <c r="AE11" s="719" t="s">
        <v>196</v>
      </c>
      <c r="AF11" s="720"/>
      <c r="AG11" s="720"/>
      <c r="AH11" s="721"/>
      <c r="AJ11" s="91" t="s">
        <v>159</v>
      </c>
      <c r="AK11" s="285"/>
      <c r="AL11" s="285"/>
      <c r="AM11" s="285"/>
      <c r="AN11" s="285"/>
      <c r="AO11" s="285"/>
      <c r="AP11" s="285"/>
      <c r="AQ11" s="285"/>
      <c r="AR11" s="4"/>
      <c r="AT11" s="81">
        <v>1</v>
      </c>
      <c r="AU11" s="247" t="s">
        <v>35</v>
      </c>
      <c r="AW11" s="243" t="s">
        <v>86</v>
      </c>
      <c r="AX11" t="s">
        <v>48</v>
      </c>
      <c r="BD11" s="313" t="s">
        <v>248</v>
      </c>
      <c r="BE11" s="321"/>
      <c r="BF11" s="321"/>
      <c r="BG11" s="313"/>
      <c r="BH11" s="313" t="s">
        <v>248</v>
      </c>
      <c r="BI11" s="321"/>
      <c r="BJ11" s="321"/>
    </row>
    <row r="12" spans="1:62" ht="15" thickBot="1" x14ac:dyDescent="0.35">
      <c r="B12" s="45">
        <v>0.44791666666666669</v>
      </c>
      <c r="C12" s="4"/>
      <c r="D12" s="36" t="str">
        <f>T12</f>
        <v>East Coast Blaze</v>
      </c>
      <c r="E12" s="69"/>
      <c r="F12" s="70">
        <v>10</v>
      </c>
      <c r="G12" s="9"/>
      <c r="H12" s="36" t="str">
        <f>T20</f>
        <v>Hanover Hurricanes</v>
      </c>
      <c r="I12" s="69"/>
      <c r="J12" s="70">
        <v>8</v>
      </c>
      <c r="K12" s="9"/>
      <c r="L12" s="36" t="str">
        <f>T28</f>
        <v>NJ 9ers "M"</v>
      </c>
      <c r="M12" s="69"/>
      <c r="N12" s="70">
        <v>0</v>
      </c>
      <c r="O12" s="9"/>
      <c r="P12" s="36" t="str">
        <f>T36</f>
        <v>Arlington Baseball 15s</v>
      </c>
      <c r="Q12" s="69"/>
      <c r="R12" s="70">
        <v>2</v>
      </c>
      <c r="S12" s="9"/>
      <c r="T12" s="71" t="str">
        <f>AU14</f>
        <v>East Coast Blaze</v>
      </c>
      <c r="U12" s="74">
        <f>(IF(F12&gt;F13,1,0))+(IF(F19&gt;F18,1,0))+(IF(F26&gt;F27,1,0))+(IF(F30&gt;F29,1,0))</f>
        <v>2</v>
      </c>
      <c r="V12" s="73">
        <f>(IF(F12&lt;F13,1,0))+(IF(F19&lt;F18,1,0))+(IF(F26&lt;F27,1,0))+(IF(F30&lt;F29,1,0))</f>
        <v>0</v>
      </c>
      <c r="W12" s="73">
        <f>IF(F12&lt;&gt;"",(IF(F12=F13,1,0)),0)+IF(F19&lt;&gt;"",(IF(F19=F18,1,0)),0)+IF(F26&lt;&gt;"",(IF(F26=F27,1,0)),0)+IF(F30&lt;&gt;"",(IF(F30=F29,1,0)),0)</f>
        <v>0</v>
      </c>
      <c r="X12" s="73">
        <f>(U12*2)+(W12*1)</f>
        <v>4</v>
      </c>
      <c r="Y12" s="73">
        <f>F13+F18+F27+F29</f>
        <v>4</v>
      </c>
      <c r="Z12" s="74">
        <f>F12++F19+F26+F30</f>
        <v>17</v>
      </c>
      <c r="AA12" s="68"/>
      <c r="AB12" s="68"/>
      <c r="AC12" s="717">
        <v>3</v>
      </c>
      <c r="AD12" s="718"/>
      <c r="AE12" s="719" t="s">
        <v>198</v>
      </c>
      <c r="AF12" s="720"/>
      <c r="AG12" s="720"/>
      <c r="AH12" s="721"/>
      <c r="AJ12" s="91" t="s">
        <v>159</v>
      </c>
      <c r="AK12" s="285"/>
      <c r="AL12" s="285"/>
      <c r="AM12" s="285"/>
      <c r="AN12" s="285"/>
      <c r="AO12" s="285"/>
      <c r="AP12" s="285"/>
      <c r="AQ12" s="285"/>
      <c r="AR12" s="4"/>
      <c r="AT12" s="83">
        <v>2</v>
      </c>
      <c r="AU12" s="202" t="s">
        <v>50</v>
      </c>
      <c r="AW12" s="243" t="s">
        <v>86</v>
      </c>
      <c r="AX12" t="s">
        <v>49</v>
      </c>
      <c r="BA12">
        <v>4</v>
      </c>
      <c r="BB12" t="s">
        <v>3</v>
      </c>
      <c r="BD12" s="313"/>
      <c r="BE12" s="313"/>
      <c r="BF12" s="313"/>
      <c r="BG12" s="313"/>
      <c r="BH12" s="313"/>
      <c r="BI12" s="313"/>
      <c r="BJ12" s="313"/>
    </row>
    <row r="13" spans="1:62" ht="16.2" thickBot="1" x14ac:dyDescent="0.35">
      <c r="B13" s="22"/>
      <c r="C13" s="4"/>
      <c r="D13" s="39" t="str">
        <f>T9</f>
        <v>Langan Baseball 1</v>
      </c>
      <c r="E13" s="75"/>
      <c r="F13" s="76">
        <v>0</v>
      </c>
      <c r="G13" s="9"/>
      <c r="H13" s="39" t="str">
        <f>T17</f>
        <v>NJ Marlins</v>
      </c>
      <c r="I13" s="75"/>
      <c r="J13" s="76">
        <v>3</v>
      </c>
      <c r="K13" s="9"/>
      <c r="L13" s="39" t="str">
        <f>T25</f>
        <v>Matawan Huskies</v>
      </c>
      <c r="M13" s="75"/>
      <c r="N13" s="76">
        <v>4</v>
      </c>
      <c r="O13" s="9"/>
      <c r="P13" s="39" t="str">
        <f>T33</f>
        <v>Langon Baseball 2</v>
      </c>
      <c r="Q13" s="75"/>
      <c r="R13" s="76">
        <v>5</v>
      </c>
      <c r="S13" s="9"/>
      <c r="T13" s="71" t="str">
        <f>AU15</f>
        <v>Hit n Run Highlanders</v>
      </c>
      <c r="U13" s="74">
        <f>(IF(F18&gt;F19,1,0))+(IF(F22&gt;F21,1,0))+(IF(F33&gt;F32,1,0))+(IF(F38&gt;F39,1,0))</f>
        <v>1</v>
      </c>
      <c r="V13" s="73">
        <f>(IF(F18&lt;F19,1,0))+(IF(F22&lt;F21,1,0))+(IF(F33&lt;F32,1,0))+(IF(F38&lt;F39,1,0))</f>
        <v>1</v>
      </c>
      <c r="W13" s="73">
        <f>IF(F18&lt;&gt;"",(IF(F18=F19,1,0)),0)+IF(F22&lt;&gt;"",(IF(F22=F21,1,0)),0)+IF(F32&lt;&gt;"",(IF(F33=F32,1,0)),0)+IF(F38&lt;&gt;"",(IF(F38=F39,1,0)),0)</f>
        <v>0</v>
      </c>
      <c r="X13" s="73">
        <f>(U13*2)+(W13*1)</f>
        <v>2</v>
      </c>
      <c r="Y13" s="73">
        <f>F19+F21+F32+F39</f>
        <v>9</v>
      </c>
      <c r="Z13" s="74">
        <f>F18+F22+F33+F38</f>
        <v>10</v>
      </c>
      <c r="AA13" s="28"/>
      <c r="AB13" s="34"/>
      <c r="AC13" s="717">
        <v>4</v>
      </c>
      <c r="AD13" s="718"/>
      <c r="AE13" s="719" t="s">
        <v>199</v>
      </c>
      <c r="AF13" s="720"/>
      <c r="AG13" s="720"/>
      <c r="AH13" s="721"/>
      <c r="AJ13" s="152" t="s">
        <v>176</v>
      </c>
      <c r="AK13" s="285"/>
      <c r="AL13" s="285"/>
      <c r="AM13" s="285"/>
      <c r="AN13" s="285"/>
      <c r="AO13" s="285"/>
      <c r="AP13" s="285"/>
      <c r="AQ13" s="285"/>
      <c r="AR13" s="4"/>
      <c r="AT13" s="83">
        <v>3</v>
      </c>
      <c r="AU13" s="202" t="s">
        <v>10</v>
      </c>
      <c r="AW13" s="243" t="s">
        <v>86</v>
      </c>
      <c r="AX13" t="s">
        <v>2</v>
      </c>
      <c r="AY13" s="86"/>
      <c r="BA13">
        <v>4</v>
      </c>
      <c r="BD13" s="331" t="s">
        <v>249</v>
      </c>
      <c r="BE13" s="313"/>
      <c r="BF13" s="313"/>
      <c r="BG13" s="313"/>
      <c r="BH13" s="331" t="s">
        <v>249</v>
      </c>
      <c r="BI13" s="313"/>
      <c r="BJ13" s="313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Y14" s="9"/>
      <c r="Z14" s="102"/>
      <c r="AA14" s="28"/>
      <c r="AB14" s="34"/>
      <c r="AC14" s="717">
        <v>5</v>
      </c>
      <c r="AD14" s="718"/>
      <c r="AE14" s="719" t="s">
        <v>200</v>
      </c>
      <c r="AF14" s="720"/>
      <c r="AG14" s="720"/>
      <c r="AH14" s="721"/>
      <c r="AJ14" s="152" t="s">
        <v>176</v>
      </c>
      <c r="AK14" s="285"/>
      <c r="AL14" s="285"/>
      <c r="AM14" s="285"/>
      <c r="AN14" s="285"/>
      <c r="AO14" s="285"/>
      <c r="AP14" s="285"/>
      <c r="AQ14" s="285"/>
      <c r="AR14" s="4"/>
      <c r="AT14" s="83">
        <v>4</v>
      </c>
      <c r="AU14" s="202" t="s">
        <v>68</v>
      </c>
      <c r="AW14" s="243" t="s">
        <v>86</v>
      </c>
      <c r="AX14" s="85" t="s">
        <v>50</v>
      </c>
      <c r="AY14" s="86"/>
      <c r="BB14" t="s">
        <v>4</v>
      </c>
      <c r="BD14" s="313" t="s">
        <v>244</v>
      </c>
      <c r="BE14" s="313"/>
      <c r="BF14" s="313"/>
      <c r="BG14" s="313"/>
      <c r="BH14" s="313" t="s">
        <v>244</v>
      </c>
      <c r="BI14" s="313"/>
      <c r="BJ14" s="313"/>
    </row>
    <row r="15" spans="1:62" ht="15" thickBot="1" x14ac:dyDescent="0.35">
      <c r="B15" s="45">
        <v>4.1666666666666664E-2</v>
      </c>
      <c r="C15" s="4"/>
      <c r="D15" s="36" t="str">
        <f>T11</f>
        <v>Monmouth Demonds</v>
      </c>
      <c r="E15" s="69"/>
      <c r="F15" s="70">
        <v>0</v>
      </c>
      <c r="G15" s="9"/>
      <c r="H15" s="36" t="str">
        <f>T19</f>
        <v>Old Bridge Yankees</v>
      </c>
      <c r="I15" s="69"/>
      <c r="J15" s="70">
        <v>10</v>
      </c>
      <c r="K15" s="9"/>
      <c r="L15" s="36" t="str">
        <f>T27</f>
        <v>Marloboro Renegades</v>
      </c>
      <c r="M15" s="69"/>
      <c r="N15" s="70">
        <v>1</v>
      </c>
      <c r="O15" s="9"/>
      <c r="P15" s="36" t="str">
        <f>T35</f>
        <v>Middletown Bulldogs</v>
      </c>
      <c r="Q15" s="69"/>
      <c r="R15" s="70">
        <v>1</v>
      </c>
      <c r="S15" s="9"/>
      <c r="T15" s="10"/>
      <c r="U15" s="10"/>
      <c r="V15" s="89"/>
      <c r="W15" s="10"/>
      <c r="X15" s="10"/>
      <c r="Y15" s="10"/>
      <c r="Z15" s="90"/>
      <c r="AA15" s="68"/>
      <c r="AB15" s="68"/>
      <c r="AC15" s="717">
        <v>6</v>
      </c>
      <c r="AD15" s="718"/>
      <c r="AE15" s="719" t="s">
        <v>201</v>
      </c>
      <c r="AF15" s="720"/>
      <c r="AG15" s="720"/>
      <c r="AH15" s="721"/>
      <c r="AJ15" s="173" t="s">
        <v>87</v>
      </c>
      <c r="AK15" s="285"/>
      <c r="AL15" s="285"/>
      <c r="AM15" s="285"/>
      <c r="AN15" s="285"/>
      <c r="AO15" s="285"/>
      <c r="AP15" s="285"/>
      <c r="AQ15" s="285"/>
      <c r="AR15" s="4"/>
      <c r="AT15" s="248">
        <v>5</v>
      </c>
      <c r="AU15" s="291" t="s">
        <v>61</v>
      </c>
      <c r="AW15" s="243" t="s">
        <v>86</v>
      </c>
      <c r="AX15" s="85" t="s">
        <v>51</v>
      </c>
      <c r="AY15" s="86"/>
      <c r="BB15" t="s">
        <v>5</v>
      </c>
      <c r="BD15" s="313" t="s">
        <v>245</v>
      </c>
      <c r="BE15" s="313"/>
      <c r="BF15" s="313"/>
      <c r="BG15" s="313"/>
      <c r="BH15" s="313" t="s">
        <v>245</v>
      </c>
      <c r="BI15" s="313"/>
      <c r="BJ15" s="313"/>
    </row>
    <row r="16" spans="1:62" ht="15" thickBot="1" x14ac:dyDescent="0.35">
      <c r="B16" s="22"/>
      <c r="C16" s="4"/>
      <c r="D16" s="39" t="str">
        <f>T10</f>
        <v>NJ Orioles 15s</v>
      </c>
      <c r="E16" s="75"/>
      <c r="F16" s="76">
        <v>10</v>
      </c>
      <c r="G16" s="9"/>
      <c r="H16" s="39" t="str">
        <f>T18</f>
        <v>Jersey Shore Lightning</v>
      </c>
      <c r="I16" s="75"/>
      <c r="J16" s="76">
        <v>10</v>
      </c>
      <c r="K16" s="9"/>
      <c r="L16" s="39" t="str">
        <f>T26</f>
        <v>NJ Orioles 16s</v>
      </c>
      <c r="M16" s="75"/>
      <c r="N16" s="76">
        <v>11</v>
      </c>
      <c r="O16" s="9"/>
      <c r="P16" s="39" t="str">
        <f>T34</f>
        <v>NJ 9ers "J"</v>
      </c>
      <c r="Q16" s="75"/>
      <c r="R16" s="76">
        <v>11</v>
      </c>
      <c r="S16" s="9"/>
      <c r="T16" s="91" t="s">
        <v>159</v>
      </c>
      <c r="U16" s="14" t="s">
        <v>137</v>
      </c>
      <c r="V16" s="92" t="s">
        <v>138</v>
      </c>
      <c r="W16" s="14" t="s">
        <v>139</v>
      </c>
      <c r="X16" s="14" t="s">
        <v>81</v>
      </c>
      <c r="Y16" s="14" t="s">
        <v>140</v>
      </c>
      <c r="Z16" s="93" t="s">
        <v>141</v>
      </c>
      <c r="AA16" s="28"/>
      <c r="AB16" s="34"/>
      <c r="AC16" s="717">
        <v>7</v>
      </c>
      <c r="AD16" s="718"/>
      <c r="AE16" s="719" t="s">
        <v>202</v>
      </c>
      <c r="AF16" s="720"/>
      <c r="AG16" s="720"/>
      <c r="AH16" s="721"/>
      <c r="AJ16" s="173" t="s">
        <v>87</v>
      </c>
      <c r="AK16" s="285"/>
      <c r="AL16" s="285"/>
      <c r="AM16" s="285"/>
      <c r="AN16" s="285"/>
      <c r="AO16" s="285"/>
      <c r="AP16" s="285"/>
      <c r="AQ16" s="285"/>
      <c r="AR16" s="4"/>
      <c r="AT16" s="249">
        <v>6</v>
      </c>
      <c r="AU16" s="247" t="s">
        <v>188</v>
      </c>
      <c r="AW16" s="243" t="s">
        <v>86</v>
      </c>
      <c r="AX16" s="85" t="s">
        <v>35</v>
      </c>
      <c r="AY16" s="86"/>
      <c r="BD16" s="314">
        <f>$BD$4</f>
        <v>40726</v>
      </c>
      <c r="BE16" s="313"/>
      <c r="BF16" s="313"/>
      <c r="BG16" s="313"/>
      <c r="BH16" s="314">
        <f>$BD$4</f>
        <v>40726</v>
      </c>
      <c r="BI16" s="313"/>
      <c r="BJ16" s="313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96" t="str">
        <f>AU16</f>
        <v>NJ Marlins</v>
      </c>
      <c r="U17" s="74">
        <f>(IF(J9&gt;J10,1,0))+(IF(J13&gt;J12,1,0))+(IF(J35&gt;J36,1,0))+(IF(J39&gt;J38,1,0))</f>
        <v>0</v>
      </c>
      <c r="V17" s="74">
        <f>(IF(J9&lt;J10,1,0))+(IF(J13&lt;J12,1,0))+(IF(J35&lt;J36,1,0))+(IF(J39&lt;J38,1,0))</f>
        <v>2</v>
      </c>
      <c r="W17" s="73">
        <f>IF(J9&lt;&gt;"",(IF(J9=J10,1,0)),0)+IF(J13&lt;&gt;"",(IF(J13=J12,1,0)),0)+IF(J35&lt;&gt;"",(IF(J35=J36,1,0)),0)+IF(J39&lt;&gt;"",(IF(J39=J38,1,0)),0)</f>
        <v>0</v>
      </c>
      <c r="X17" s="73">
        <f>(U17*2)+(W17*1)</f>
        <v>0</v>
      </c>
      <c r="Y17" s="73">
        <f>J10+J12+J36+J38</f>
        <v>13</v>
      </c>
      <c r="Z17" s="74">
        <f>J9+J13+J35+J39</f>
        <v>5</v>
      </c>
      <c r="AA17" s="28"/>
      <c r="AB17" s="34"/>
      <c r="AC17" s="724">
        <v>8</v>
      </c>
      <c r="AD17" s="725"/>
      <c r="AE17" s="726" t="s">
        <v>203</v>
      </c>
      <c r="AF17" s="727"/>
      <c r="AG17" s="727"/>
      <c r="AH17" s="728"/>
      <c r="AT17" s="94">
        <v>7</v>
      </c>
      <c r="AU17" s="202" t="s">
        <v>67</v>
      </c>
      <c r="AW17" s="243" t="s">
        <v>86</v>
      </c>
      <c r="AX17" s="85" t="s">
        <v>52</v>
      </c>
      <c r="AY17" s="86"/>
      <c r="BD17" s="324" t="str">
        <f>$BD$5</f>
        <v>Fair Haven</v>
      </c>
      <c r="BE17" s="313"/>
      <c r="BF17" s="313" t="s">
        <v>135</v>
      </c>
      <c r="BG17" s="313"/>
      <c r="BH17" s="324" t="str">
        <f>$BD$5</f>
        <v>Fair Haven</v>
      </c>
      <c r="BI17" s="313"/>
      <c r="BJ17" s="313" t="s">
        <v>135</v>
      </c>
    </row>
    <row r="18" spans="2:62" ht="15" thickBot="1" x14ac:dyDescent="0.35">
      <c r="B18" s="30">
        <v>0.13541666666666666</v>
      </c>
      <c r="C18" s="4"/>
      <c r="D18" s="36" t="str">
        <f>T13</f>
        <v>Hit n Run Highlanders</v>
      </c>
      <c r="E18" s="69"/>
      <c r="F18" s="70">
        <v>4</v>
      </c>
      <c r="G18" s="9"/>
      <c r="H18" s="36" t="str">
        <f>T21</f>
        <v>Wolfpack</v>
      </c>
      <c r="I18" s="69"/>
      <c r="J18" s="70">
        <v>1</v>
      </c>
      <c r="K18" s="9"/>
      <c r="L18" s="36" t="str">
        <f>T29</f>
        <v>Wilkes Barre</v>
      </c>
      <c r="M18" s="69"/>
      <c r="N18" s="70">
        <v>11</v>
      </c>
      <c r="O18" s="9"/>
      <c r="P18" s="36" t="str">
        <f>T37</f>
        <v>Baseball U</v>
      </c>
      <c r="Q18" s="69"/>
      <c r="R18" s="70">
        <v>5</v>
      </c>
      <c r="S18" s="9"/>
      <c r="T18" s="96" t="str">
        <f>AU17</f>
        <v>Jersey Shore Lightning</v>
      </c>
      <c r="U18" s="74">
        <f>(IF(J16&gt;J15,1,0))+(IF(J21&gt;J22,1,0))+(IF(J29&gt;J30,1,0))+(IF(J36&gt;J35,1,0))</f>
        <v>1</v>
      </c>
      <c r="V18" s="74">
        <f>(IF(J16&lt;J15,1,0))+(IF(J21&lt;J22,1,0))+(IF(J29&lt;J30,1,0))+(IF(J36&lt;J35,1,0))</f>
        <v>0</v>
      </c>
      <c r="W18" s="73">
        <f>IF(J16&lt;&gt;"",(IF(J16=J15,1,0)),0)+IF(J21&lt;&gt;"",(IF(J21=J22,1,0)),0)+IF(J29&lt;&gt;"",(IF(J29=J30,1,0)),0)+IF(J36&lt;&gt;"",(IF(J36=J35,1,0)),0)</f>
        <v>1</v>
      </c>
      <c r="X18" s="73">
        <f>(U18*2)+(W18*1)</f>
        <v>3</v>
      </c>
      <c r="Y18" s="73">
        <f>J15+J22+J30+J35</f>
        <v>14</v>
      </c>
      <c r="Z18" s="74">
        <f>J16+J21+J29+J36</f>
        <v>21</v>
      </c>
      <c r="AA18" s="68"/>
      <c r="AB18" s="68"/>
      <c r="AC18" s="68"/>
      <c r="AD18" s="68"/>
      <c r="AE18" s="68"/>
      <c r="AT18" s="94">
        <v>8</v>
      </c>
      <c r="AU18" s="202" t="s">
        <v>236</v>
      </c>
      <c r="AW18" s="243" t="s">
        <v>86</v>
      </c>
      <c r="AX18" s="85" t="s">
        <v>236</v>
      </c>
      <c r="AY18" s="86"/>
      <c r="BD18" s="324" t="str">
        <f>$BD$6</f>
        <v>Field #1</v>
      </c>
      <c r="BE18" s="313"/>
      <c r="BF18" s="313"/>
      <c r="BG18" s="313"/>
      <c r="BH18" s="324" t="str">
        <f>$BD$6</f>
        <v>Field #1</v>
      </c>
      <c r="BI18" s="313"/>
      <c r="BJ18" s="313"/>
    </row>
    <row r="19" spans="2:62" ht="15" thickBot="1" x14ac:dyDescent="0.35">
      <c r="B19" s="31"/>
      <c r="C19" s="4"/>
      <c r="D19" s="39" t="str">
        <f>T12</f>
        <v>East Coast Blaze</v>
      </c>
      <c r="E19" s="75"/>
      <c r="F19" s="76">
        <v>7</v>
      </c>
      <c r="G19" s="9"/>
      <c r="H19" s="39" t="str">
        <f>T20</f>
        <v>Hanover Hurricanes</v>
      </c>
      <c r="I19" s="75"/>
      <c r="J19" s="76">
        <v>4</v>
      </c>
      <c r="K19" s="9"/>
      <c r="L19" s="39" t="str">
        <f>T28</f>
        <v>NJ 9ers "M"</v>
      </c>
      <c r="M19" s="75"/>
      <c r="N19" s="76">
        <v>3</v>
      </c>
      <c r="O19" s="9"/>
      <c r="P19" s="39" t="str">
        <f>T36</f>
        <v>Arlington Baseball 15s</v>
      </c>
      <c r="Q19" s="75"/>
      <c r="R19" s="76">
        <v>2</v>
      </c>
      <c r="S19" s="9"/>
      <c r="T19" s="96" t="str">
        <f>AU18</f>
        <v>Old Bridge Yankees</v>
      </c>
      <c r="U19" s="74">
        <f>(IF(J10&gt;J9,1,0))+(IF(J15&gt;J16,1,0))+(IF(J32&gt;J33,1,0))+(IF(J27&gt;J26,1,0))</f>
        <v>1</v>
      </c>
      <c r="V19" s="74">
        <f>(IF(J10&lt;J9,1,0))+(IF(J15&lt;J16,1,0))+(IF(J32&lt;J33,1,0))+(IF(J27&lt;J26,1,0))</f>
        <v>0</v>
      </c>
      <c r="W19" s="73">
        <f>IF(J10&lt;&gt;"",(IF(J10=J9,1,0)),0)+IF(J15&lt;&gt;"",(IF(J15=J16,1,0)),0)+IF(J32&lt;&gt;"",(IF(J32=J33,1,0)),0)+IF(J27&lt;&gt;"",(IF(J27=J26,1,0)),0)</f>
        <v>1</v>
      </c>
      <c r="X19" s="73">
        <f>(U19*2)+(W19*1)</f>
        <v>3</v>
      </c>
      <c r="Y19" s="73">
        <f>J9+J16+J26+J33</f>
        <v>12</v>
      </c>
      <c r="Z19" s="74">
        <f>J10+J15+J27+J32</f>
        <v>15</v>
      </c>
      <c r="AA19" s="28" t="s">
        <v>197</v>
      </c>
      <c r="AB19" s="34"/>
      <c r="AC19" s="33"/>
      <c r="AD19" s="33"/>
      <c r="AE19" s="33"/>
      <c r="AT19" s="94">
        <v>9</v>
      </c>
      <c r="AU19" s="202" t="s">
        <v>64</v>
      </c>
      <c r="AW19" s="243" t="s">
        <v>86</v>
      </c>
      <c r="AX19" s="85" t="s">
        <v>53</v>
      </c>
      <c r="AY19" s="86"/>
      <c r="BB19" t="s">
        <v>3</v>
      </c>
      <c r="BD19" s="316">
        <f>B15</f>
        <v>4.1666666666666664E-2</v>
      </c>
      <c r="BE19" s="313" t="str">
        <f>D15</f>
        <v>Monmouth Demonds</v>
      </c>
      <c r="BF19" s="319"/>
      <c r="BG19" s="313"/>
      <c r="BH19" s="316">
        <f>B18</f>
        <v>0.13541666666666666</v>
      </c>
      <c r="BI19" s="313" t="str">
        <f>D18</f>
        <v>Hit n Run Highlanders</v>
      </c>
      <c r="BJ19" s="319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96" t="str">
        <f>AU19</f>
        <v>Hanover Hurricanes</v>
      </c>
      <c r="U20" s="74">
        <f>(IF(J12&gt;J13,1,0))+(IF(J19&gt;J18,1,0))+(IF(J26&gt;J27,1,0))+(IF(J30&gt;J29,1,0))</f>
        <v>2</v>
      </c>
      <c r="V20" s="74">
        <f>(IF(J12&lt;J13,1,0))+(IF(J19&lt;J18,1,0))+(IF(J26&lt;J27,1,0))+(IF(J30&lt;J29,1,0))</f>
        <v>0</v>
      </c>
      <c r="W20" s="73">
        <f>IF(J12&lt;&gt;"",(IF(J12=J13,1,0)),0)+IF(J19&lt;&gt;"",(IF(J19=J18,1,0)),0)+IF(J26&lt;&gt;"",(IF(J26=J27,1,0)),0)+IF(J30&lt;&gt;"",(IF(J30=J29,1,0)),0)</f>
        <v>0</v>
      </c>
      <c r="X20" s="73">
        <f>(U20*2)+(W20*1)</f>
        <v>4</v>
      </c>
      <c r="Y20" s="73">
        <f>J13+J18+J27+J29</f>
        <v>4</v>
      </c>
      <c r="Z20" s="74">
        <f>J12++J19+J26+J30</f>
        <v>12</v>
      </c>
      <c r="AA20" s="28"/>
      <c r="AB20" s="34"/>
      <c r="AC20" s="33"/>
      <c r="AD20" s="33"/>
      <c r="AE20" s="33"/>
      <c r="AT20" s="250">
        <v>10</v>
      </c>
      <c r="AU20" s="291" t="s">
        <v>62</v>
      </c>
      <c r="AW20" s="243" t="s">
        <v>86</v>
      </c>
      <c r="AX20" s="85" t="s">
        <v>188</v>
      </c>
      <c r="AY20" s="86"/>
      <c r="BD20" s="313"/>
      <c r="BE20" s="313" t="str">
        <f>D16</f>
        <v>NJ Orioles 15s</v>
      </c>
      <c r="BF20" s="321"/>
      <c r="BG20" s="313"/>
      <c r="BH20" s="313"/>
      <c r="BI20" s="313" t="str">
        <f>D19</f>
        <v>East Coast Blaze</v>
      </c>
      <c r="BJ20" s="321"/>
    </row>
    <row r="21" spans="2:62" ht="15" thickBot="1" x14ac:dyDescent="0.35">
      <c r="B21" s="30">
        <v>0.22916666666666666</v>
      </c>
      <c r="C21" s="4"/>
      <c r="D21" s="20" t="str">
        <f>T10</f>
        <v>NJ Orioles 15s</v>
      </c>
      <c r="E21" s="98"/>
      <c r="F21" s="70">
        <v>2</v>
      </c>
      <c r="G21" s="9"/>
      <c r="H21" s="20" t="str">
        <f>T18</f>
        <v>Jersey Shore Lightning</v>
      </c>
      <c r="I21" s="69"/>
      <c r="J21" s="70">
        <v>11</v>
      </c>
      <c r="K21" s="9"/>
      <c r="L21" s="36" t="str">
        <f>T26</f>
        <v>NJ Orioles 16s</v>
      </c>
      <c r="M21" s="69"/>
      <c r="N21" s="70">
        <v>8</v>
      </c>
      <c r="O21" s="9"/>
      <c r="P21" s="36" t="str">
        <f>T34</f>
        <v>NJ 9ers "J"</v>
      </c>
      <c r="Q21" s="69"/>
      <c r="R21" s="70">
        <v>1</v>
      </c>
      <c r="S21" s="9"/>
      <c r="T21" s="96" t="str">
        <f>AU20</f>
        <v>Wolfpack</v>
      </c>
      <c r="U21" s="74">
        <f>(IF(J18&gt;J19,1,0))+(IF(J22&gt;J21,1,0))+(IF(J33&gt;J32,1,0))+(IF(J38&gt;J39,1,0))</f>
        <v>0</v>
      </c>
      <c r="V21" s="74">
        <f>(IF(J18&lt;J19,1,0))+(IF(J22&lt;J21,1,0))+(IF(J33&lt;J32,1,0))+(IF(J38&lt;J39,1,0))</f>
        <v>2</v>
      </c>
      <c r="W21" s="73">
        <f>IF(J18&lt;&gt;"",(IF(J18=J19,1,0)),0)+IF(J22&lt;&gt;"",(IF(J22=J21,1,0)),0)+IF(J33&lt;&gt;"",(IF(J33=J32,1,0)),0)+IF(J38&lt;&gt;"",(IF(J38=J39,1,0)),0)</f>
        <v>0</v>
      </c>
      <c r="X21" s="73">
        <f>(U21*2)+(W21*1)</f>
        <v>0</v>
      </c>
      <c r="Y21" s="73">
        <f>J19+J21+J32+J39</f>
        <v>15</v>
      </c>
      <c r="Z21" s="74">
        <f>J18+J22+J33+J38</f>
        <v>5</v>
      </c>
      <c r="AA21" s="68"/>
      <c r="AB21" s="68"/>
      <c r="AC21" s="68"/>
      <c r="AD21" s="68"/>
      <c r="AE21" s="68"/>
      <c r="AT21" s="251">
        <v>11</v>
      </c>
      <c r="AU21" s="247" t="s">
        <v>37</v>
      </c>
      <c r="AW21" s="243" t="s">
        <v>86</v>
      </c>
      <c r="AX21" s="85" t="s">
        <v>61</v>
      </c>
      <c r="AY21" s="86"/>
      <c r="BD21" s="313" t="s">
        <v>246</v>
      </c>
      <c r="BE21" s="319"/>
      <c r="BF21" s="319"/>
      <c r="BG21" s="313"/>
      <c r="BH21" s="313" t="s">
        <v>246</v>
      </c>
      <c r="BI21" s="319"/>
      <c r="BJ21" s="319"/>
    </row>
    <row r="22" spans="2:62" ht="15" thickBot="1" x14ac:dyDescent="0.35">
      <c r="B22" s="31"/>
      <c r="C22" s="16"/>
      <c r="D22" s="23" t="str">
        <f>T13</f>
        <v>Hit n Run Highlanders</v>
      </c>
      <c r="E22" s="101"/>
      <c r="F22" s="76">
        <v>6</v>
      </c>
      <c r="G22" s="349"/>
      <c r="H22" s="23" t="str">
        <f>T21</f>
        <v>Wolfpack</v>
      </c>
      <c r="I22" s="75"/>
      <c r="J22" s="76">
        <v>4</v>
      </c>
      <c r="K22" s="349"/>
      <c r="L22" s="39" t="str">
        <f>T29</f>
        <v>Wilkes Barre</v>
      </c>
      <c r="M22" s="75"/>
      <c r="N22" s="76">
        <v>3</v>
      </c>
      <c r="O22" s="349"/>
      <c r="P22" s="39" t="str">
        <f>T37</f>
        <v>Baseball U</v>
      </c>
      <c r="Q22" s="75"/>
      <c r="R22" s="76">
        <v>5</v>
      </c>
      <c r="S22" s="9"/>
      <c r="Y22" s="9"/>
      <c r="Z22" s="102"/>
      <c r="AA22" s="28"/>
      <c r="AB22" s="34"/>
      <c r="AC22" s="34"/>
      <c r="AD22" s="34"/>
      <c r="AE22" s="34"/>
      <c r="AT22" s="99">
        <v>12</v>
      </c>
      <c r="AU22" s="292" t="s">
        <v>51</v>
      </c>
      <c r="AW22" s="243" t="s">
        <v>86</v>
      </c>
      <c r="AX22" s="85" t="s">
        <v>36</v>
      </c>
      <c r="AY22" s="86"/>
      <c r="BB22" t="s">
        <v>3</v>
      </c>
      <c r="BD22" s="313" t="s">
        <v>247</v>
      </c>
      <c r="BE22" s="319"/>
      <c r="BF22" s="319"/>
      <c r="BG22" s="313"/>
      <c r="BH22" s="313" t="s">
        <v>247</v>
      </c>
      <c r="BI22" s="319"/>
      <c r="BJ22" s="319"/>
    </row>
    <row r="23" spans="2:62" ht="15" thickBot="1" x14ac:dyDescent="0.35">
      <c r="B23" s="4"/>
      <c r="G23" s="9"/>
      <c r="S23" s="9"/>
      <c r="T23" s="10"/>
      <c r="U23" s="10"/>
      <c r="V23" s="64"/>
      <c r="W23" s="10"/>
      <c r="X23" s="10"/>
      <c r="Y23" s="10"/>
      <c r="Z23" s="90"/>
      <c r="AA23" s="68"/>
      <c r="AB23" s="68"/>
      <c r="AC23" s="68"/>
      <c r="AD23" s="68"/>
      <c r="AE23" s="68"/>
      <c r="AT23" s="99">
        <v>13</v>
      </c>
      <c r="AU23" s="202" t="s">
        <v>8</v>
      </c>
      <c r="AW23" s="243" t="s">
        <v>86</v>
      </c>
      <c r="AX23" s="85" t="s">
        <v>62</v>
      </c>
      <c r="AY23" s="86"/>
      <c r="BD23" s="313" t="s">
        <v>248</v>
      </c>
      <c r="BE23" s="321"/>
      <c r="BF23" s="321"/>
      <c r="BG23" s="313"/>
      <c r="BH23" s="313" t="s">
        <v>248</v>
      </c>
      <c r="BI23" s="321"/>
      <c r="BJ23" s="321"/>
    </row>
    <row r="24" spans="2:62" ht="15" thickBot="1" x14ac:dyDescent="0.35">
      <c r="B24" s="169" t="s">
        <v>147</v>
      </c>
      <c r="C24" s="5"/>
      <c r="D24" s="352" t="str">
        <f>D6</f>
        <v>Fair Haven</v>
      </c>
      <c r="E24" s="7"/>
      <c r="F24" s="8"/>
      <c r="G24" s="7"/>
      <c r="H24" s="361" t="str">
        <f>H6</f>
        <v>Meadow Ridge</v>
      </c>
      <c r="I24" s="7"/>
      <c r="J24" s="8"/>
      <c r="K24" s="7"/>
      <c r="L24" s="43" t="str">
        <f>L6</f>
        <v>Hockhockson</v>
      </c>
      <c r="M24" s="7"/>
      <c r="N24" s="8"/>
      <c r="O24" s="7"/>
      <c r="P24" s="43" t="str">
        <f>P6</f>
        <v>Brookdale</v>
      </c>
      <c r="Q24" s="7"/>
      <c r="R24" s="8"/>
      <c r="S24" s="9"/>
      <c r="T24" s="152" t="s">
        <v>176</v>
      </c>
      <c r="U24" s="14" t="s">
        <v>137</v>
      </c>
      <c r="V24" s="67" t="s">
        <v>138</v>
      </c>
      <c r="W24" s="14" t="s">
        <v>139</v>
      </c>
      <c r="X24" s="14" t="s">
        <v>81</v>
      </c>
      <c r="Y24" s="14" t="s">
        <v>140</v>
      </c>
      <c r="Z24" s="93" t="s">
        <v>141</v>
      </c>
      <c r="AT24" s="99">
        <v>14</v>
      </c>
      <c r="AU24" s="202" t="s">
        <v>13</v>
      </c>
      <c r="AW24" s="243" t="s">
        <v>86</v>
      </c>
      <c r="AX24" s="85" t="s">
        <v>63</v>
      </c>
      <c r="AY24" s="86"/>
      <c r="AZ24" t="s">
        <v>7</v>
      </c>
      <c r="BA24">
        <v>3</v>
      </c>
      <c r="BD24" s="313"/>
      <c r="BE24" s="313"/>
      <c r="BF24" s="313"/>
      <c r="BG24" s="313"/>
      <c r="BH24" s="313"/>
      <c r="BI24" s="313"/>
      <c r="BJ24" s="313"/>
    </row>
    <row r="25" spans="2:62" ht="16.2" thickBot="1" x14ac:dyDescent="0.35">
      <c r="B25" s="171">
        <v>40727</v>
      </c>
      <c r="C25" s="16"/>
      <c r="D25" s="353" t="str">
        <f>D7</f>
        <v>Field #1</v>
      </c>
      <c r="E25" s="9"/>
      <c r="F25" s="104" t="s">
        <v>135</v>
      </c>
      <c r="G25" s="9"/>
      <c r="H25" s="362" t="str">
        <f>H7</f>
        <v>East Field</v>
      </c>
      <c r="I25" s="9"/>
      <c r="J25" s="104" t="s">
        <v>135</v>
      </c>
      <c r="K25" s="9"/>
      <c r="L25" s="50" t="str">
        <f>L7</f>
        <v>Field #1</v>
      </c>
      <c r="M25" s="9"/>
      <c r="N25" s="104" t="s">
        <v>135</v>
      </c>
      <c r="O25" s="9"/>
      <c r="P25" s="50" t="str">
        <f>P7</f>
        <v>Field</v>
      </c>
      <c r="Q25" s="9"/>
      <c r="R25" s="104" t="s">
        <v>135</v>
      </c>
      <c r="S25" s="9"/>
      <c r="T25" s="153" t="str">
        <f>AU21</f>
        <v>Matawan Huskies</v>
      </c>
      <c r="U25" s="72">
        <f>(IF(N9&gt;N10,1,0))+(IF(N13&gt;N12,1,0))+(IF(N35&gt;N36,1,0))+(IF(N39&gt;N38,1,0))</f>
        <v>2</v>
      </c>
      <c r="V25" s="73">
        <f>(IF(N9&lt;N10,1,0))+(IF(N13&lt;N12,1,0))+(IF(N35&lt;N36,1,0))+(IF(N39&lt;N38,1,0))</f>
        <v>0</v>
      </c>
      <c r="W25" s="73">
        <f>IF(N9&lt;&gt;"",(IF(N9=N10,1,0)),0)+IF(N23&lt;&gt;"",(IF(N13=N12,1,0)),0)+IF(N35&lt;&gt;"",(IF(N35=N36,1,0)),0)+IF(N39&lt;&gt;"",(IF(N39=N38,1,0)),0)</f>
        <v>0</v>
      </c>
      <c r="X25" s="73">
        <f>(U25*2)+(W25*1)</f>
        <v>4</v>
      </c>
      <c r="Y25" s="73">
        <f>N10+N12+N36+N38</f>
        <v>0</v>
      </c>
      <c r="Z25" s="154">
        <f>N9+N13+N35+N39</f>
        <v>13</v>
      </c>
      <c r="AT25" s="105">
        <v>15</v>
      </c>
      <c r="AU25" s="199" t="s">
        <v>12</v>
      </c>
      <c r="AW25" s="243" t="s">
        <v>86</v>
      </c>
      <c r="AX25" s="85" t="s">
        <v>64</v>
      </c>
      <c r="AY25" s="86"/>
      <c r="BA25">
        <v>4</v>
      </c>
      <c r="BD25" s="331" t="s">
        <v>249</v>
      </c>
      <c r="BE25" s="313"/>
      <c r="BF25" s="313"/>
      <c r="BG25" s="313"/>
      <c r="BH25" s="331" t="s">
        <v>249</v>
      </c>
      <c r="BI25" s="313"/>
      <c r="BJ25" s="313"/>
    </row>
    <row r="26" spans="2:62" ht="15" thickBot="1" x14ac:dyDescent="0.35">
      <c r="B26" s="45">
        <v>0.35416666666666669</v>
      </c>
      <c r="C26" s="4"/>
      <c r="D26" s="36" t="str">
        <f>T12</f>
        <v>East Coast Blaze</v>
      </c>
      <c r="E26" s="69"/>
      <c r="F26" s="70"/>
      <c r="G26" s="9"/>
      <c r="H26" s="36" t="str">
        <f>T20</f>
        <v>Hanover Hurricanes</v>
      </c>
      <c r="I26" s="69"/>
      <c r="J26" s="70"/>
      <c r="K26" s="9"/>
      <c r="L26" s="36" t="str">
        <f>T28</f>
        <v>NJ 9ers "M"</v>
      </c>
      <c r="M26" s="69"/>
      <c r="N26" s="70"/>
      <c r="O26" s="9"/>
      <c r="P26" s="36" t="str">
        <f>T36</f>
        <v>Arlington Baseball 15s</v>
      </c>
      <c r="Q26" s="69"/>
      <c r="R26" s="70"/>
      <c r="S26" s="9"/>
      <c r="T26" s="153" t="str">
        <f>AU22</f>
        <v>NJ Orioles 16s</v>
      </c>
      <c r="U26" s="72">
        <f>(IF(N16&gt;N15,1,0))+(IF(N21&gt;N22,1,0))+(IF(N29&gt;N30,1,0))+(IF(N36&gt;N35,1,0))</f>
        <v>2</v>
      </c>
      <c r="V26" s="73">
        <f>(IF(N16&lt;N15,1,0))+(IF(N21&lt;N22,1,0))+(IF(N29&lt;N30,1,0))+(IF(N36&lt;N35,1,0))</f>
        <v>0</v>
      </c>
      <c r="W26" s="73">
        <f>IF(N16&lt;&gt;"",(IF(N16=N15,1,0)),0)+IF(N21&lt;&gt;"",(IF(N21=N22,1,0)),0)+IF(N29&lt;&gt;"",(IF(N29=N30,1,0)),0)+IF(N36&lt;&gt;"",(IF(N36=N35,1,0)),0)</f>
        <v>0</v>
      </c>
      <c r="X26" s="73">
        <f>(U26*2)+(W26*1)</f>
        <v>4</v>
      </c>
      <c r="Y26" s="73">
        <f>N15+N22+N30+N35</f>
        <v>4</v>
      </c>
      <c r="Z26" s="74">
        <f>N16+N21+N29+N36</f>
        <v>19</v>
      </c>
      <c r="AT26" s="253">
        <v>16</v>
      </c>
      <c r="AU26" s="247" t="s">
        <v>9</v>
      </c>
      <c r="AW26" s="243" t="s">
        <v>86</v>
      </c>
      <c r="AX26" s="85" t="s">
        <v>65</v>
      </c>
      <c r="AY26" s="86"/>
      <c r="BB26" t="s">
        <v>6</v>
      </c>
      <c r="BD26" s="313" t="s">
        <v>244</v>
      </c>
      <c r="BE26" s="313"/>
      <c r="BF26" s="313"/>
      <c r="BG26" s="313"/>
      <c r="BH26" s="313" t="s">
        <v>244</v>
      </c>
      <c r="BI26" s="313"/>
      <c r="BJ26" s="313"/>
    </row>
    <row r="27" spans="2:62" ht="15" thickBot="1" x14ac:dyDescent="0.35">
      <c r="B27" s="22"/>
      <c r="C27" s="4"/>
      <c r="D27" s="39" t="str">
        <f>T11</f>
        <v>Monmouth Demonds</v>
      </c>
      <c r="E27" s="75"/>
      <c r="F27" s="76"/>
      <c r="G27" s="9"/>
      <c r="H27" s="39" t="str">
        <f>T19</f>
        <v>Old Bridge Yankees</v>
      </c>
      <c r="I27" s="75"/>
      <c r="J27" s="76"/>
      <c r="K27" s="9"/>
      <c r="L27" s="39" t="str">
        <f>T27</f>
        <v>Marloboro Renegades</v>
      </c>
      <c r="M27" s="75"/>
      <c r="N27" s="76"/>
      <c r="O27" s="9"/>
      <c r="P27" s="39" t="str">
        <f>T35</f>
        <v>Middletown Bulldogs</v>
      </c>
      <c r="Q27" s="75"/>
      <c r="R27" s="76"/>
      <c r="S27" s="9"/>
      <c r="T27" s="153" t="str">
        <f>AU23</f>
        <v>Marloboro Renegades</v>
      </c>
      <c r="U27" s="72">
        <f>(IF(N10&gt;N9,1,0))+(IF(N15&gt;N16,1,0))+(IF(N32&gt;N33,1,0))+(IF(N27&gt;N26,1,0))</f>
        <v>0</v>
      </c>
      <c r="V27" s="73">
        <f>(IF(N10&lt;N9,1,0))+(IF(N15&lt;N16,1,0))+(IF(N32&lt;N33,1,0))+(IF(N27&lt;N26,1,0))</f>
        <v>2</v>
      </c>
      <c r="W27" s="73">
        <f>IF(N10&lt;&gt;"",(IF(N10=N9,1,0)),0)+IF(N15&lt;&gt;"",(IF(N15=N16,1,0)),0)+IF(N32&lt;&gt;"",(IF(N32=N33,1,0)),0)+IF(N27&lt;&gt;"",(IF(N27=N26,1,0)),0)</f>
        <v>0</v>
      </c>
      <c r="X27" s="73">
        <f>(U27*2)+(W27*1)</f>
        <v>0</v>
      </c>
      <c r="Y27" s="73">
        <f>N9+N16+N26+N33</f>
        <v>20</v>
      </c>
      <c r="Z27" s="74">
        <f>N10+N15+N27+N32</f>
        <v>1</v>
      </c>
      <c r="AT27" s="172">
        <v>17</v>
      </c>
      <c r="AU27" s="202" t="s">
        <v>14</v>
      </c>
      <c r="AW27" s="243" t="s">
        <v>86</v>
      </c>
      <c r="AX27" s="85" t="s">
        <v>66</v>
      </c>
      <c r="AY27" s="86"/>
      <c r="BB27" t="s">
        <v>3</v>
      </c>
      <c r="BD27" s="313" t="s">
        <v>245</v>
      </c>
      <c r="BE27" s="313"/>
      <c r="BF27" s="313"/>
      <c r="BG27" s="313"/>
      <c r="BH27" s="313" t="s">
        <v>245</v>
      </c>
      <c r="BI27" s="313"/>
      <c r="BJ27" s="313"/>
    </row>
    <row r="28" spans="2:62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79"/>
      <c r="Q28" s="80"/>
      <c r="R28" s="151"/>
      <c r="S28" s="9"/>
      <c r="T28" s="153" t="str">
        <f>AU24</f>
        <v>NJ 9ers "M"</v>
      </c>
      <c r="U28" s="74">
        <f>(IF(N12&gt;N13,1,0))+(IF(N19&gt;N18,1,0))+(IF(N26&gt;N27,1,0))+(IF(N30&gt;N29,1,0))</f>
        <v>0</v>
      </c>
      <c r="V28" s="73">
        <f>(IF(N12&lt;N13,1,0))+(IF(N19&lt;N18,1,0))+(IF(N26&lt;N27,1,0))+(IF(N30&lt;N29,1,0))</f>
        <v>2</v>
      </c>
      <c r="W28" s="73">
        <f>IF(N12&lt;&gt;"",(IF(N12=N13,1,0)),0)+IF(N19&lt;&gt;"",(IF(N19=N18,1,0)),0)+IF(N26&lt;&gt;"",(IF(N26=N27,1,0)),0)+IF(N30&lt;&gt;"",(IF(N30=N29,1,0)),0)</f>
        <v>0</v>
      </c>
      <c r="X28" s="73">
        <f>(U28*2)+(W28*1)</f>
        <v>0</v>
      </c>
      <c r="Y28" s="73">
        <f>N13+N18+N27+N29</f>
        <v>15</v>
      </c>
      <c r="Z28" s="74">
        <f>N12++N19+N26+N30</f>
        <v>3</v>
      </c>
      <c r="AT28" s="172">
        <v>18</v>
      </c>
      <c r="AU28" s="202" t="s">
        <v>15</v>
      </c>
      <c r="AW28" s="243" t="s">
        <v>86</v>
      </c>
      <c r="AX28" s="85" t="s">
        <v>67</v>
      </c>
      <c r="AY28" s="86"/>
      <c r="BD28" s="314">
        <f>$BD$4</f>
        <v>40726</v>
      </c>
      <c r="BE28" s="313"/>
      <c r="BF28" s="313"/>
      <c r="BG28" s="313"/>
      <c r="BH28" s="314">
        <f>$BD$4</f>
        <v>40726</v>
      </c>
      <c r="BI28" s="313"/>
      <c r="BJ28" s="313"/>
    </row>
    <row r="29" spans="2:62" ht="15" thickBot="1" x14ac:dyDescent="0.35">
      <c r="B29" s="30">
        <v>0.44791666666666669</v>
      </c>
      <c r="C29" s="4"/>
      <c r="D29" s="36" t="str">
        <f>T10</f>
        <v>NJ Orioles 15s</v>
      </c>
      <c r="E29" s="69"/>
      <c r="F29" s="70"/>
      <c r="G29" s="9"/>
      <c r="H29" s="36" t="str">
        <f>T18</f>
        <v>Jersey Shore Lightning</v>
      </c>
      <c r="I29" s="69"/>
      <c r="J29" s="70"/>
      <c r="K29" s="9"/>
      <c r="L29" s="36" t="str">
        <f>T26</f>
        <v>NJ Orioles 16s</v>
      </c>
      <c r="M29" s="102"/>
      <c r="N29" s="70"/>
      <c r="O29" s="9"/>
      <c r="P29" s="36" t="str">
        <f>T34</f>
        <v>NJ 9ers "J"</v>
      </c>
      <c r="Q29" s="102"/>
      <c r="R29" s="70"/>
      <c r="S29" s="9"/>
      <c r="T29" s="153" t="str">
        <f>AU25</f>
        <v>Wilkes Barre</v>
      </c>
      <c r="U29" s="21">
        <f>(IF(N18&gt;N19,1,0))+(IF(N22&gt;N21,1,0))+(IF(N33&gt;N32,1,0))+(IF(N38&gt;N39,1,0))</f>
        <v>1</v>
      </c>
      <c r="V29" s="155">
        <f>(IF(N18&lt;N19,1,0))+(IF(N22&lt;N21,1,0))+(IF(N33&lt;N32,1,0))+(IF(N38&lt;N39,1,0))</f>
        <v>1</v>
      </c>
      <c r="W29" s="73">
        <f>IF(N18&lt;&gt;"",(IF(N18=N19,1,0)),0)+IF(N22&lt;&gt;"",(IF(N22=N21,1,0)),0)+IF(N33&lt;&gt;"",(IF(N33=N32,1,0)),0)+IF(N38&lt;&gt;"",(IF(N38=N39,1,0)),0)</f>
        <v>0</v>
      </c>
      <c r="X29" s="73">
        <f>(U29*2)+(W29*1)</f>
        <v>2</v>
      </c>
      <c r="Y29" s="73">
        <f>N19+N21+N32+N39</f>
        <v>11</v>
      </c>
      <c r="Z29" s="74">
        <f>N18+N22+N33+N38</f>
        <v>14</v>
      </c>
      <c r="AT29" s="172">
        <v>19</v>
      </c>
      <c r="AU29" s="202" t="s">
        <v>49</v>
      </c>
      <c r="AW29" s="243" t="s">
        <v>86</v>
      </c>
      <c r="AX29" s="202" t="s">
        <v>68</v>
      </c>
      <c r="AY29" s="86"/>
      <c r="BD29" s="324" t="str">
        <f>$BD$5</f>
        <v>Fair Haven</v>
      </c>
      <c r="BE29" s="313"/>
      <c r="BF29" s="313" t="s">
        <v>135</v>
      </c>
      <c r="BG29" s="313"/>
      <c r="BH29" s="324" t="str">
        <f>H6</f>
        <v>Meadow Ridge</v>
      </c>
      <c r="BI29" s="313"/>
      <c r="BJ29" s="313" t="s">
        <v>135</v>
      </c>
    </row>
    <row r="30" spans="2:62" ht="15" thickBot="1" x14ac:dyDescent="0.35">
      <c r="B30" s="31"/>
      <c r="C30" s="4"/>
      <c r="D30" s="39" t="str">
        <f>T12</f>
        <v>East Coast Blaze</v>
      </c>
      <c r="E30" s="75"/>
      <c r="F30" s="76"/>
      <c r="G30" s="9"/>
      <c r="H30" s="39" t="str">
        <f>T20</f>
        <v>Hanover Hurricanes</v>
      </c>
      <c r="I30" s="75"/>
      <c r="J30" s="76"/>
      <c r="K30" s="9"/>
      <c r="L30" s="49" t="str">
        <f>T28</f>
        <v>NJ 9ers "M"</v>
      </c>
      <c r="M30" s="156"/>
      <c r="N30" s="76"/>
      <c r="O30" s="9"/>
      <c r="P30" s="49" t="str">
        <f>T36</f>
        <v>Arlington Baseball 15s</v>
      </c>
      <c r="Q30" s="156"/>
      <c r="R30" s="76"/>
      <c r="S30" s="9"/>
      <c r="T30" s="68"/>
      <c r="U30" s="68"/>
      <c r="V30" s="68"/>
      <c r="W30" s="68"/>
      <c r="X30" s="68"/>
      <c r="Y30" s="68"/>
      <c r="Z30" s="28"/>
      <c r="AT30" s="254">
        <v>20</v>
      </c>
      <c r="AU30" s="199" t="s">
        <v>53</v>
      </c>
      <c r="AW30" s="243" t="s">
        <v>86</v>
      </c>
      <c r="AX30" s="85" t="s">
        <v>37</v>
      </c>
      <c r="AY30" s="86"/>
      <c r="BD30" s="324" t="str">
        <f>$BD$6</f>
        <v>Field #1</v>
      </c>
      <c r="BE30" s="313"/>
      <c r="BF30" s="313"/>
      <c r="BG30" s="313"/>
      <c r="BH30" s="324" t="str">
        <f>H7</f>
        <v>East Field</v>
      </c>
      <c r="BI30" s="313"/>
      <c r="BJ30" s="313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79"/>
      <c r="Q31" s="80"/>
      <c r="R31" s="151"/>
      <c r="S31" s="9"/>
      <c r="T31" s="10"/>
      <c r="U31" s="10"/>
      <c r="V31" s="64"/>
      <c r="W31" s="10"/>
      <c r="X31" s="10"/>
      <c r="Y31" s="10"/>
      <c r="Z31" s="90"/>
      <c r="AC31" s="113"/>
      <c r="AD31" s="114"/>
      <c r="AE31" s="114"/>
      <c r="AF31" s="114"/>
      <c r="AG31" s="114"/>
      <c r="AH31" s="115"/>
      <c r="AI31" s="294"/>
      <c r="AJ31" s="86"/>
      <c r="AK31" s="86"/>
      <c r="AL31" s="86"/>
      <c r="AM31" s="86"/>
      <c r="AN31" s="86"/>
      <c r="AO31" s="86"/>
      <c r="AP31" s="86"/>
      <c r="AS31" s="307"/>
      <c r="AT31" s="107" t="s">
        <v>161</v>
      </c>
      <c r="AU31" s="108" t="s">
        <v>145</v>
      </c>
      <c r="AX31" s="85"/>
      <c r="AY31" s="86"/>
      <c r="BD31" s="316">
        <f>B21</f>
        <v>0.22916666666666666</v>
      </c>
      <c r="BE31" s="313" t="str">
        <f>D21</f>
        <v>NJ Orioles 15s</v>
      </c>
      <c r="BF31" s="319"/>
      <c r="BG31" s="313"/>
      <c r="BH31" s="316">
        <f>$BD$7</f>
        <v>0.35416666666666669</v>
      </c>
      <c r="BI31" s="313" t="str">
        <f>H26</f>
        <v>Hanover Hurricanes</v>
      </c>
      <c r="BJ31" s="319"/>
    </row>
    <row r="32" spans="2:62" ht="16.2" thickBot="1" x14ac:dyDescent="0.35">
      <c r="B32" s="30">
        <v>4.1666666666666664E-2</v>
      </c>
      <c r="C32" s="4"/>
      <c r="D32" s="36" t="str">
        <f>T11</f>
        <v>Monmouth Demonds</v>
      </c>
      <c r="E32" s="117"/>
      <c r="F32" s="51"/>
      <c r="G32" s="9"/>
      <c r="H32" s="36" t="str">
        <f>T19</f>
        <v>Old Bridge Yankees</v>
      </c>
      <c r="I32" s="69"/>
      <c r="J32" s="70"/>
      <c r="K32" s="9"/>
      <c r="L32" s="36" t="str">
        <f>T27</f>
        <v>Marloboro Renegades</v>
      </c>
      <c r="M32" s="57"/>
      <c r="N32" s="70"/>
      <c r="O32" s="9"/>
      <c r="P32" s="36" t="str">
        <f>T35</f>
        <v>Middletown Bulldogs</v>
      </c>
      <c r="Q32" s="57"/>
      <c r="R32" s="70"/>
      <c r="S32" s="9"/>
      <c r="T32" s="173" t="s">
        <v>87</v>
      </c>
      <c r="U32" s="14" t="s">
        <v>137</v>
      </c>
      <c r="V32" s="67" t="s">
        <v>138</v>
      </c>
      <c r="W32" s="14" t="s">
        <v>139</v>
      </c>
      <c r="X32" s="14" t="s">
        <v>81</v>
      </c>
      <c r="Y32" s="14" t="s">
        <v>140</v>
      </c>
      <c r="Z32" s="93" t="s">
        <v>141</v>
      </c>
      <c r="AC32" s="592" t="str">
        <f>AU31</f>
        <v>15/16U</v>
      </c>
      <c r="AD32" s="593"/>
      <c r="AE32" s="593"/>
      <c r="AF32" s="593"/>
      <c r="AG32" s="593"/>
      <c r="AH32" s="594"/>
      <c r="AI32" s="303"/>
      <c r="AJ32" s="348"/>
      <c r="AK32" s="348"/>
      <c r="AL32" s="348"/>
      <c r="AM32" s="348"/>
      <c r="AN32" s="348"/>
      <c r="AO32" s="348"/>
      <c r="AP32" s="348"/>
      <c r="AT32" s="109" t="s">
        <v>146</v>
      </c>
      <c r="AU32" s="110" t="s">
        <v>186</v>
      </c>
      <c r="AX32" s="85"/>
      <c r="AY32" s="86"/>
      <c r="BD32" s="313"/>
      <c r="BE32" s="313" t="str">
        <f>D22</f>
        <v>Hit n Run Highlanders</v>
      </c>
      <c r="BF32" s="321"/>
      <c r="BG32" s="313"/>
      <c r="BH32" s="313"/>
      <c r="BI32" s="313" t="str">
        <f>H27</f>
        <v>Old Bridge Yankees</v>
      </c>
      <c r="BJ32" s="321"/>
    </row>
    <row r="33" spans="2:62" ht="16.2" thickBot="1" x14ac:dyDescent="0.35">
      <c r="B33" s="31"/>
      <c r="C33" s="4"/>
      <c r="D33" s="49" t="str">
        <f>T13</f>
        <v>Hit n Run Highlanders</v>
      </c>
      <c r="E33" s="9"/>
      <c r="F33" s="13"/>
      <c r="G33" s="9"/>
      <c r="H33" s="49" t="str">
        <f>T21</f>
        <v>Wolfpack</v>
      </c>
      <c r="I33" s="75"/>
      <c r="J33" s="76"/>
      <c r="K33" s="9"/>
      <c r="L33" s="39" t="str">
        <f>T29</f>
        <v>Wilkes Barre</v>
      </c>
      <c r="M33" s="54"/>
      <c r="N33" s="76"/>
      <c r="O33" s="9"/>
      <c r="P33" s="39" t="str">
        <f>T37</f>
        <v>Baseball U</v>
      </c>
      <c r="Q33" s="54"/>
      <c r="R33" s="76"/>
      <c r="S33" s="9"/>
      <c r="T33" s="174" t="str">
        <f>AU26</f>
        <v>Langon Baseball 2</v>
      </c>
      <c r="U33" s="72">
        <f>(IF(R9&gt;R10,1,0))+(IF(R13&gt;R12,1,0))+(IF(R35&gt;R36,1,0))+(IF(R39&gt;R38,1,0))</f>
        <v>2</v>
      </c>
      <c r="V33" s="73">
        <f>(IF(R9&lt;R10,1,0))+(IF(R13&lt;R12,1,0))+(IF(R35&lt;R36,1,0))+(IF(R39&lt;R38,1,0))</f>
        <v>0</v>
      </c>
      <c r="W33" s="73">
        <f>IF(R9&lt;&gt;"",(IF(R9=R10,1,0)),0)+IF(R13&lt;&gt;"",(IF(R13=R12,1,0)),0)+IF(R35&lt;&gt;"",(IF(R35=R36,1,0)),0)+IF(R39&lt;&gt;"",(IF(R39=R38,1,0)),0)</f>
        <v>0</v>
      </c>
      <c r="X33" s="73">
        <f>(U33*2)+(W33*1)</f>
        <v>4</v>
      </c>
      <c r="Y33" s="73">
        <f>R10+R12+R36+R38</f>
        <v>2</v>
      </c>
      <c r="Z33" s="154">
        <f>R9+R13+R35+R39</f>
        <v>21</v>
      </c>
      <c r="AC33" s="592" t="s">
        <v>148</v>
      </c>
      <c r="AD33" s="593"/>
      <c r="AE33" s="593"/>
      <c r="AF33" s="593"/>
      <c r="AG33" s="593"/>
      <c r="AH33" s="594"/>
      <c r="AI33" s="303"/>
      <c r="AJ33" s="348"/>
      <c r="AK33" s="348"/>
      <c r="AL33" s="348"/>
      <c r="AM33" s="348"/>
      <c r="AN33" s="348"/>
      <c r="AO33" s="348"/>
      <c r="AP33" s="348"/>
      <c r="AT33" s="111"/>
      <c r="AU33" s="112" t="s">
        <v>77</v>
      </c>
      <c r="AY33" s="86"/>
      <c r="BD33" s="313" t="s">
        <v>246</v>
      </c>
      <c r="BE33" s="319"/>
      <c r="BF33" s="319"/>
      <c r="BG33" s="313"/>
      <c r="BH33" s="313" t="s">
        <v>246</v>
      </c>
      <c r="BI33" s="319"/>
      <c r="BJ33" s="319"/>
    </row>
    <row r="34" spans="2:62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174" t="str">
        <f>AU27</f>
        <v>NJ 9ers "J"</v>
      </c>
      <c r="U34" s="72">
        <f>(IF(R16&gt;R15,1,0))+(IF(R21&gt;R22,1,0))+(IF(R29&gt;R30,1,0))+(IF(R36&gt;R35,1,0))</f>
        <v>1</v>
      </c>
      <c r="V34" s="73">
        <f>(IF(R16&lt;R15,1,0))+(IF(R21&lt;R22,1,0))+(IF(R29&lt;R30,1,0))+(IF(R36&lt;R35,1,0))</f>
        <v>1</v>
      </c>
      <c r="W34" s="73">
        <f>IF(R16&lt;&gt;"",(IF(R16=R15,1,0)),0)+IF(R21&lt;&gt;"",(IF(R21=R22,1,0)),0)+IF(R29&lt;&gt;"",(IF(R29=R30,1,0)),0)+IF(R36&lt;&gt;"",(IF(R36=R35,1,0)),0)</f>
        <v>0</v>
      </c>
      <c r="X34" s="73">
        <f>(U34*2)+(W34*1)</f>
        <v>2</v>
      </c>
      <c r="Y34" s="73">
        <f>R15+R22+R30+R35</f>
        <v>6</v>
      </c>
      <c r="Z34" s="74">
        <f>R16+R21+R29+R36</f>
        <v>12</v>
      </c>
      <c r="AC34" s="118"/>
      <c r="AD34" s="86"/>
      <c r="AE34" s="86"/>
      <c r="AF34" s="86"/>
      <c r="AG34" s="86"/>
      <c r="AH34" s="119"/>
      <c r="AI34" s="294"/>
      <c r="AJ34" s="86"/>
      <c r="AK34" s="86"/>
      <c r="AL34" s="86"/>
      <c r="AM34" s="86"/>
      <c r="AN34" s="86"/>
      <c r="AO34" s="86"/>
      <c r="AP34" s="86"/>
      <c r="AT34" s="109" t="s">
        <v>164</v>
      </c>
      <c r="AU34" s="110" t="s">
        <v>38</v>
      </c>
      <c r="AY34" s="86"/>
      <c r="BD34" s="313" t="s">
        <v>247</v>
      </c>
      <c r="BE34" s="319"/>
      <c r="BF34" s="319"/>
      <c r="BG34" s="313"/>
      <c r="BH34" s="313" t="s">
        <v>247</v>
      </c>
      <c r="BI34" s="319"/>
      <c r="BJ34" s="319"/>
    </row>
    <row r="35" spans="2:62" ht="15.75" customHeight="1" thickBot="1" x14ac:dyDescent="0.45">
      <c r="B35" s="30">
        <v>0.13541666666666666</v>
      </c>
      <c r="C35" s="4"/>
      <c r="D35" s="36" t="str">
        <f>T9</f>
        <v>Langan Baseball 1</v>
      </c>
      <c r="E35" s="69"/>
      <c r="F35" s="70"/>
      <c r="G35" s="9"/>
      <c r="H35" s="36" t="str">
        <f>T17</f>
        <v>NJ Marlins</v>
      </c>
      <c r="I35" s="69"/>
      <c r="J35" s="70"/>
      <c r="K35" s="4"/>
      <c r="L35" s="36" t="str">
        <f>T25</f>
        <v>Matawan Huskies</v>
      </c>
      <c r="M35" s="57"/>
      <c r="N35" s="70"/>
      <c r="O35" s="9"/>
      <c r="P35" s="36" t="str">
        <f>T33</f>
        <v>Langon Baseball 2</v>
      </c>
      <c r="Q35" s="57"/>
      <c r="R35" s="70"/>
      <c r="S35" s="9"/>
      <c r="T35" s="174" t="str">
        <f>AU28</f>
        <v>Middletown Bulldogs</v>
      </c>
      <c r="U35" s="72">
        <f>(IF(R10&gt;R9,1,0))+(IF(R15&gt;R16,1,0))+(IF(R32&gt;R33,1,0))+(IF(R27&gt;R26,1,0))</f>
        <v>0</v>
      </c>
      <c r="V35" s="73">
        <f>(IF(R10&lt;R9,1,0))+(IF(R15&lt;R16,1,0))+(IF(R32&lt;R33,1,0))+(IF(R27&lt;R26,1,0))</f>
        <v>2</v>
      </c>
      <c r="W35" s="73">
        <f>IF(R10&lt;&gt;"",(IF(R10=R9,1,0)),0)+IF(R15&lt;&gt;"",(IF(R15=R16,1,0)),0)+IF(R32&lt;&gt;"",(IF(R32=R33,1,0)),0)+IF(R27&lt;&gt;"",(IF(R27=R26,1,0)),0)</f>
        <v>0</v>
      </c>
      <c r="X35" s="73">
        <f>(U35*2)+(W35*1)</f>
        <v>0</v>
      </c>
      <c r="Y35" s="73">
        <f>R9+R16+R26+R33</f>
        <v>27</v>
      </c>
      <c r="Z35" s="74">
        <f>R10+R15+R27+R32</f>
        <v>1</v>
      </c>
      <c r="AC35" s="589" t="str">
        <f>IF(J49&lt;&gt;"",(IF(J50&gt;J49,F50,F49)),"")</f>
        <v>baseball u</v>
      </c>
      <c r="AD35" s="590"/>
      <c r="AE35" s="590"/>
      <c r="AF35" s="590"/>
      <c r="AG35" s="590"/>
      <c r="AH35" s="591"/>
      <c r="AI35" s="304"/>
      <c r="AJ35" s="351"/>
      <c r="AK35" s="351"/>
      <c r="AL35" s="351"/>
      <c r="AM35" s="351"/>
      <c r="AN35" s="351"/>
      <c r="AO35" s="351"/>
      <c r="AP35" s="351"/>
      <c r="AT35" s="111"/>
      <c r="AU35" s="112" t="s">
        <v>31</v>
      </c>
      <c r="AY35" s="86"/>
      <c r="BD35" s="313" t="s">
        <v>248</v>
      </c>
      <c r="BE35" s="321"/>
      <c r="BF35" s="321"/>
      <c r="BG35" s="313"/>
      <c r="BH35" s="313" t="s">
        <v>248</v>
      </c>
      <c r="BI35" s="321"/>
      <c r="BJ35" s="321"/>
    </row>
    <row r="36" spans="2:62" ht="15.75" customHeight="1" thickBot="1" x14ac:dyDescent="0.45">
      <c r="B36" s="31"/>
      <c r="C36" s="4"/>
      <c r="D36" s="39" t="str">
        <f>T10</f>
        <v>NJ Orioles 15s</v>
      </c>
      <c r="E36" s="75"/>
      <c r="F36" s="76"/>
      <c r="G36" s="9"/>
      <c r="H36" s="39" t="str">
        <f>T18</f>
        <v>Jersey Shore Lightning</v>
      </c>
      <c r="I36" s="75"/>
      <c r="J36" s="76"/>
      <c r="K36" s="4"/>
      <c r="L36" s="39" t="str">
        <f>T26</f>
        <v>NJ Orioles 16s</v>
      </c>
      <c r="M36" s="54"/>
      <c r="N36" s="76"/>
      <c r="O36" s="9"/>
      <c r="P36" s="39" t="str">
        <f>T34</f>
        <v>NJ 9ers "J"</v>
      </c>
      <c r="Q36" s="54"/>
      <c r="R36" s="76"/>
      <c r="S36" s="9"/>
      <c r="T36" s="174" t="str">
        <f>AU29</f>
        <v>Arlington Baseball 15s</v>
      </c>
      <c r="U36" s="74">
        <f>(IF(R12&gt;R13,1,0))+(IF(R19&gt;R18,1,0))+(IF(R26&gt;R27,1,0))+(IF(R30&gt;R29,1,0))</f>
        <v>0</v>
      </c>
      <c r="V36" s="73">
        <f>(IF(R12&lt;R13,1,0))+(IF(R19&lt;R18,1,0))+(IF(R26&lt;R27,1,0))+(IF(R30&lt;R29,1,0))</f>
        <v>2</v>
      </c>
      <c r="W36" s="73">
        <f>IF(R12&lt;&gt;"",(IF(R12=R13,1,0)),0)+IF(R19&lt;&gt;"",(IF(R19=R18,1,0)),0)+IF(R26&lt;&gt;"",(IF(R26=R27,1,0)),0)+IF(R30&lt;&gt;"",(IF(R30=R29,1,0)),0)</f>
        <v>0</v>
      </c>
      <c r="X36" s="73">
        <f>(U36*2)+(W36*1)</f>
        <v>0</v>
      </c>
      <c r="Y36" s="73">
        <f>R13+R18+R27+R29</f>
        <v>10</v>
      </c>
      <c r="Z36" s="74">
        <f>R12++R19+R26+R30</f>
        <v>4</v>
      </c>
      <c r="AC36" s="589"/>
      <c r="AD36" s="590"/>
      <c r="AE36" s="590"/>
      <c r="AF36" s="590"/>
      <c r="AG36" s="590"/>
      <c r="AH36" s="591"/>
      <c r="AI36" s="304"/>
      <c r="AJ36" s="351"/>
      <c r="AK36" s="351"/>
      <c r="AL36" s="351"/>
      <c r="AM36" s="351"/>
      <c r="AN36" s="351"/>
      <c r="AO36" s="351"/>
      <c r="AP36" s="351"/>
      <c r="AT36" s="109" t="s">
        <v>165</v>
      </c>
      <c r="AU36" s="110" t="s">
        <v>130</v>
      </c>
      <c r="AX36" s="86"/>
      <c r="AY36" s="86"/>
      <c r="BD36" s="313"/>
      <c r="BE36" s="313"/>
      <c r="BF36" s="313"/>
      <c r="BG36" s="313"/>
      <c r="BH36" s="313"/>
      <c r="BI36" s="313"/>
      <c r="BJ36" s="313"/>
    </row>
    <row r="37" spans="2:62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T37" s="174" t="str">
        <f>AU30</f>
        <v>Baseball U</v>
      </c>
      <c r="U37" s="21">
        <f>(IF(R18&gt;R19,1,0))+(IF(R22&gt;R21,1,0))+(IF(R33&gt;R32,1,0))+(IF(R38&gt;R39,1,0))</f>
        <v>2</v>
      </c>
      <c r="V37" s="155">
        <f>(IF(R18&lt;R19,1,0))+(IF(R22&lt;R21,1,0))+(IF(R33&lt;R32,1,0))+(IF(R38&lt;R39,1,0))</f>
        <v>0</v>
      </c>
      <c r="W37" s="73">
        <f>IF(R18&lt;&gt;"",(IF(R18=R19,1,0)),0)+IF(R22&lt;&gt;"",(IF(R22=R21,1,0)),0)+IF(R33&lt;&gt;"",(IF(R33=R32,1,0)),0)+IF(R38&lt;&gt;"",(IF(R38=R39,1,0)),0)</f>
        <v>0</v>
      </c>
      <c r="X37" s="73">
        <f>(U37*2)+(W37*1)</f>
        <v>4</v>
      </c>
      <c r="Y37" s="73">
        <f>R19+R21+R32+R39</f>
        <v>3</v>
      </c>
      <c r="Z37" s="74">
        <f>R18+R22+R33+R38</f>
        <v>10</v>
      </c>
      <c r="AC37" s="122"/>
      <c r="AD37" s="123"/>
      <c r="AE37" s="123"/>
      <c r="AF37" s="123"/>
      <c r="AG37" s="123"/>
      <c r="AH37" s="124"/>
      <c r="AI37" s="294"/>
      <c r="AJ37" s="86"/>
      <c r="AK37" s="86"/>
      <c r="AL37" s="86"/>
      <c r="AM37" s="86"/>
      <c r="AN37" s="86"/>
      <c r="AO37" s="86"/>
      <c r="AP37" s="86"/>
      <c r="AT37" s="120"/>
      <c r="AU37" s="121" t="s">
        <v>77</v>
      </c>
      <c r="AX37" s="86"/>
      <c r="AY37" s="86"/>
      <c r="BD37" s="331" t="s">
        <v>249</v>
      </c>
      <c r="BE37" s="313"/>
      <c r="BF37" s="313"/>
      <c r="BG37" s="313"/>
      <c r="BH37" s="331" t="s">
        <v>249</v>
      </c>
      <c r="BI37" s="313"/>
      <c r="BJ37" s="313"/>
    </row>
    <row r="38" spans="2:62" x14ac:dyDescent="0.3">
      <c r="B38" s="30">
        <v>0.22916666666666666</v>
      </c>
      <c r="C38" s="4"/>
      <c r="D38" s="20" t="str">
        <f>T13</f>
        <v>Hit n Run Highlanders</v>
      </c>
      <c r="E38" s="98"/>
      <c r="F38" s="70"/>
      <c r="G38" s="9"/>
      <c r="H38" s="36" t="str">
        <f>T21</f>
        <v>Wolfpack</v>
      </c>
      <c r="I38" s="69"/>
      <c r="J38" s="70"/>
      <c r="K38" s="4"/>
      <c r="L38" s="36" t="str">
        <f>T29</f>
        <v>Wilkes Barre</v>
      </c>
      <c r="M38" s="57"/>
      <c r="N38" s="70"/>
      <c r="O38" s="9"/>
      <c r="P38" s="36" t="str">
        <f>T37</f>
        <v>Baseball U</v>
      </c>
      <c r="Q38" s="57"/>
      <c r="R38" s="70"/>
      <c r="S38" s="9"/>
      <c r="T38" s="125"/>
      <c r="U38" s="33"/>
      <c r="V38" s="33"/>
      <c r="W38" s="28"/>
      <c r="X38" s="28"/>
      <c r="Y38" s="28"/>
      <c r="Z38" s="28"/>
      <c r="AT38" s="109" t="s">
        <v>88</v>
      </c>
      <c r="AU38" s="110" t="s">
        <v>0</v>
      </c>
      <c r="BD38" s="313" t="s">
        <v>244</v>
      </c>
      <c r="BE38" s="313"/>
      <c r="BF38" s="313"/>
      <c r="BG38" s="313"/>
      <c r="BH38" s="313" t="s">
        <v>244</v>
      </c>
      <c r="BI38" s="313"/>
      <c r="BJ38" s="313"/>
    </row>
    <row r="39" spans="2:62" ht="15" thickBot="1" x14ac:dyDescent="0.35">
      <c r="B39" s="31"/>
      <c r="C39" s="16"/>
      <c r="D39" s="23" t="str">
        <f>T9</f>
        <v>Langan Baseball 1</v>
      </c>
      <c r="E39" s="101"/>
      <c r="F39" s="76"/>
      <c r="G39" s="349"/>
      <c r="H39" s="39" t="str">
        <f>T17</f>
        <v>NJ Marlins</v>
      </c>
      <c r="I39" s="75"/>
      <c r="J39" s="76"/>
      <c r="K39" s="16"/>
      <c r="L39" s="39" t="str">
        <f>T25</f>
        <v>Matawan Huskies</v>
      </c>
      <c r="M39" s="54"/>
      <c r="N39" s="76"/>
      <c r="O39" s="349"/>
      <c r="P39" s="39" t="str">
        <f>T33</f>
        <v>Langon Baseball 2</v>
      </c>
      <c r="Q39" s="54"/>
      <c r="R39" s="76"/>
      <c r="S39" s="9"/>
      <c r="T39" s="68"/>
      <c r="U39" s="68"/>
      <c r="V39" s="68"/>
      <c r="W39" s="68"/>
      <c r="X39" s="68"/>
      <c r="Y39" s="28"/>
      <c r="Z39" s="28"/>
      <c r="AT39" s="120"/>
      <c r="AU39" s="110" t="s">
        <v>129</v>
      </c>
      <c r="BD39" s="313" t="s">
        <v>245</v>
      </c>
      <c r="BE39" s="313"/>
      <c r="BF39" s="313"/>
      <c r="BG39" s="313"/>
      <c r="BH39" s="313" t="s">
        <v>245</v>
      </c>
      <c r="BI39" s="313"/>
      <c r="BJ39" s="313"/>
    </row>
    <row r="40" spans="2:62" ht="15" thickBot="1" x14ac:dyDescent="0.35">
      <c r="B40" s="16"/>
      <c r="BD40" s="314">
        <f>$BD$4</f>
        <v>40726</v>
      </c>
      <c r="BE40" s="313"/>
      <c r="BF40" s="313"/>
      <c r="BG40" s="313"/>
      <c r="BH40" s="314">
        <f>$BD$4</f>
        <v>40726</v>
      </c>
      <c r="BI40" s="313"/>
      <c r="BJ40" s="313"/>
    </row>
    <row r="41" spans="2:62" x14ac:dyDescent="0.3">
      <c r="B41" s="169" t="s">
        <v>166</v>
      </c>
      <c r="D41" s="130" t="str">
        <f>D24</f>
        <v>Fair Haven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Meadow Ridge</v>
      </c>
      <c r="M41" s="89"/>
      <c r="N41" s="642" t="s">
        <v>136</v>
      </c>
      <c r="O41" s="585"/>
      <c r="P41" s="586"/>
      <c r="Q41" s="175"/>
      <c r="R41" s="157"/>
      <c r="T41" s="43" t="str">
        <f>L24</f>
        <v>Hockhockson</v>
      </c>
      <c r="U41" s="642" t="s">
        <v>136</v>
      </c>
      <c r="V41" s="585"/>
      <c r="W41" s="585"/>
      <c r="X41" s="585"/>
      <c r="Y41" s="586"/>
      <c r="Z41" s="8"/>
      <c r="AC41" s="729" t="s">
        <v>42</v>
      </c>
      <c r="AD41" s="730"/>
      <c r="AE41" s="731"/>
      <c r="AF41" s="642" t="s">
        <v>136</v>
      </c>
      <c r="AG41" s="586"/>
      <c r="AH41" s="8"/>
      <c r="AI41" s="300"/>
      <c r="AJ41" s="9"/>
      <c r="AK41" s="9"/>
      <c r="AL41" s="9"/>
      <c r="AM41" s="9"/>
      <c r="AN41" s="9"/>
      <c r="AO41" s="9"/>
      <c r="AP41" s="9"/>
      <c r="BD41" s="324" t="str">
        <f>BH29</f>
        <v>Meadow Ridge</v>
      </c>
      <c r="BE41" s="313"/>
      <c r="BF41" s="313" t="s">
        <v>135</v>
      </c>
      <c r="BG41" s="313"/>
      <c r="BH41" s="324" t="str">
        <f>BH29</f>
        <v>Meadow Ridge</v>
      </c>
      <c r="BI41" s="313"/>
      <c r="BJ41" s="313" t="s">
        <v>135</v>
      </c>
    </row>
    <row r="42" spans="2:62" ht="15" thickBot="1" x14ac:dyDescent="0.35">
      <c r="B42" s="256">
        <v>40728</v>
      </c>
      <c r="C42" s="16"/>
      <c r="D42" s="132" t="str">
        <f>D25</f>
        <v>Field #1</v>
      </c>
      <c r="E42" s="349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East Field</v>
      </c>
      <c r="M42" s="92"/>
      <c r="N42" s="643"/>
      <c r="O42" s="640"/>
      <c r="P42" s="641"/>
      <c r="Q42" s="176"/>
      <c r="R42" s="159" t="s">
        <v>135</v>
      </c>
      <c r="T42" s="50" t="str">
        <f>L25</f>
        <v>Field #1</v>
      </c>
      <c r="U42" s="643"/>
      <c r="V42" s="640"/>
      <c r="W42" s="640"/>
      <c r="X42" s="640"/>
      <c r="Y42" s="641"/>
      <c r="Z42" s="13" t="s">
        <v>135</v>
      </c>
      <c r="AC42" s="732" t="s">
        <v>1</v>
      </c>
      <c r="AD42" s="733"/>
      <c r="AE42" s="734"/>
      <c r="AF42" s="643"/>
      <c r="AG42" s="641"/>
      <c r="AH42" s="13" t="s">
        <v>135</v>
      </c>
      <c r="AI42" s="300"/>
      <c r="AJ42" s="9"/>
      <c r="AK42" s="9"/>
      <c r="AL42" s="9"/>
      <c r="AM42" s="9"/>
      <c r="AN42" s="9"/>
      <c r="AO42" s="9"/>
      <c r="AP42" s="9"/>
      <c r="BD42" s="324" t="str">
        <f>BH30</f>
        <v>East Field</v>
      </c>
      <c r="BE42" s="313"/>
      <c r="BF42" s="313"/>
      <c r="BG42" s="313"/>
      <c r="BH42" s="324" t="str">
        <f>BH30</f>
        <v>East Field</v>
      </c>
      <c r="BI42" s="313"/>
      <c r="BJ42" s="313"/>
    </row>
    <row r="43" spans="2:62" ht="15" thickBot="1" x14ac:dyDescent="0.35">
      <c r="B43" s="30">
        <v>0.375</v>
      </c>
      <c r="D43" s="51" t="s">
        <v>89</v>
      </c>
      <c r="E43" s="133"/>
      <c r="F43" s="595" t="str">
        <f>AE17</f>
        <v>orioles 15</v>
      </c>
      <c r="G43" s="596"/>
      <c r="H43" s="597"/>
      <c r="I43" s="357"/>
      <c r="J43" s="271">
        <v>0</v>
      </c>
      <c r="K43" s="9"/>
      <c r="L43" s="56" t="s">
        <v>90</v>
      </c>
      <c r="M43" s="161"/>
      <c r="N43" s="722" t="str">
        <f>AE16</f>
        <v xml:space="preserve">old bridge yankes </v>
      </c>
      <c r="O43" s="735"/>
      <c r="P43" s="723"/>
      <c r="Q43" s="177"/>
      <c r="R43" s="262">
        <v>0</v>
      </c>
      <c r="T43" s="178" t="s">
        <v>91</v>
      </c>
      <c r="U43" s="722" t="str">
        <f>AE15</f>
        <v xml:space="preserve">hanover hurricanes </v>
      </c>
      <c r="V43" s="735"/>
      <c r="W43" s="735"/>
      <c r="X43" s="735"/>
      <c r="Y43" s="723"/>
      <c r="Z43" s="267">
        <v>1</v>
      </c>
      <c r="AC43" s="722" t="s">
        <v>92</v>
      </c>
      <c r="AD43" s="735"/>
      <c r="AE43" s="723"/>
      <c r="AF43" s="722" t="str">
        <f>AE14</f>
        <v xml:space="preserve">east coast blaze </v>
      </c>
      <c r="AG43" s="723"/>
      <c r="AH43" s="179">
        <v>0</v>
      </c>
      <c r="AI43" s="305"/>
      <c r="AJ43" s="359"/>
      <c r="AK43" s="359"/>
      <c r="AL43" s="359"/>
      <c r="AM43" s="359"/>
      <c r="AN43" s="359"/>
      <c r="AO43" s="359"/>
      <c r="AP43" s="359"/>
      <c r="BD43" s="316">
        <f>B29</f>
        <v>0.44791666666666669</v>
      </c>
      <c r="BE43" s="313" t="str">
        <f>H29</f>
        <v>Jersey Shore Lightning</v>
      </c>
      <c r="BF43" s="319"/>
      <c r="BG43" s="313"/>
      <c r="BH43" s="316">
        <f>B32</f>
        <v>4.1666666666666664E-2</v>
      </c>
      <c r="BI43" s="313" t="str">
        <f>H32</f>
        <v>Old Bridge Yankees</v>
      </c>
      <c r="BJ43" s="319"/>
    </row>
    <row r="44" spans="2:62" ht="15" thickBot="1" x14ac:dyDescent="0.35">
      <c r="B44" s="31"/>
      <c r="D44" s="52" t="s">
        <v>151</v>
      </c>
      <c r="E44" s="135"/>
      <c r="F44" s="598" t="str">
        <f>AE10</f>
        <v xml:space="preserve">matawan huskies </v>
      </c>
      <c r="G44" s="599"/>
      <c r="H44" s="600"/>
      <c r="I44" s="162"/>
      <c r="J44" s="272">
        <v>4</v>
      </c>
      <c r="K44" s="9"/>
      <c r="L44" s="58" t="s">
        <v>150</v>
      </c>
      <c r="M44" s="163"/>
      <c r="N44" s="736" t="str">
        <f>AE11</f>
        <v>langon baseball 2</v>
      </c>
      <c r="O44" s="737"/>
      <c r="P44" s="738"/>
      <c r="Q44" s="177"/>
      <c r="R44" s="261">
        <v>3</v>
      </c>
      <c r="T44" s="180" t="s">
        <v>168</v>
      </c>
      <c r="U44" s="736" t="str">
        <f>AE12</f>
        <v>baseball u</v>
      </c>
      <c r="V44" s="737"/>
      <c r="W44" s="737"/>
      <c r="X44" s="737"/>
      <c r="Y44" s="738"/>
      <c r="Z44" s="268">
        <v>5</v>
      </c>
      <c r="AC44" s="739" t="s">
        <v>167</v>
      </c>
      <c r="AD44" s="740"/>
      <c r="AE44" s="741"/>
      <c r="AF44" s="739" t="str">
        <f>AE13</f>
        <v>orioles 16</v>
      </c>
      <c r="AG44" s="741"/>
      <c r="AH44" s="181">
        <v>4</v>
      </c>
      <c r="AI44" s="305"/>
      <c r="AJ44" s="359"/>
      <c r="AK44" s="359"/>
      <c r="AL44" s="359"/>
      <c r="AM44" s="359"/>
      <c r="AN44" s="359"/>
      <c r="AO44" s="359"/>
      <c r="AP44" s="359"/>
      <c r="BD44" s="313"/>
      <c r="BE44" s="313" t="str">
        <f>H30</f>
        <v>Hanover Hurricanes</v>
      </c>
      <c r="BF44" s="321"/>
      <c r="BG44" s="313"/>
      <c r="BH44" s="313"/>
      <c r="BI44" s="313" t="str">
        <f>H33</f>
        <v>Wolfpack</v>
      </c>
      <c r="BJ44" s="321"/>
    </row>
    <row r="45" spans="2:62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T45" s="131"/>
      <c r="V45" s="131"/>
      <c r="W45" s="131"/>
      <c r="X45" s="131"/>
      <c r="Y45" s="131"/>
      <c r="Z45" s="131"/>
      <c r="AA45" s="34"/>
      <c r="AB45" s="34"/>
      <c r="AC45" s="131"/>
      <c r="AD45" s="131"/>
      <c r="AE45" s="131"/>
      <c r="AF45" s="131"/>
      <c r="AG45" s="131"/>
      <c r="AH45" s="131"/>
      <c r="AI45" s="306"/>
      <c r="AJ45" s="131"/>
      <c r="AK45" s="131"/>
      <c r="AL45" s="131"/>
      <c r="AM45" s="131"/>
      <c r="AN45" s="131"/>
      <c r="AO45" s="131"/>
      <c r="AP45" s="131"/>
      <c r="BD45" s="313" t="s">
        <v>246</v>
      </c>
      <c r="BE45" s="319"/>
      <c r="BF45" s="319"/>
      <c r="BG45" s="313"/>
      <c r="BH45" s="313" t="s">
        <v>246</v>
      </c>
      <c r="BI45" s="319"/>
      <c r="BJ45" s="319"/>
    </row>
    <row r="46" spans="2:62" ht="15" thickBot="1" x14ac:dyDescent="0.35">
      <c r="B46" s="30">
        <v>0.47916666666666669</v>
      </c>
      <c r="D46" s="56" t="s">
        <v>93</v>
      </c>
      <c r="E46" s="140"/>
      <c r="F46" s="595" t="str">
        <f>IF(AH43&lt;&gt;"",(IF(AH44&gt;AH43,AF44,AF43)),"")</f>
        <v>orioles 16</v>
      </c>
      <c r="G46" s="596"/>
      <c r="H46" s="597"/>
      <c r="I46" s="164"/>
      <c r="J46" s="271">
        <v>1</v>
      </c>
      <c r="K46" s="9"/>
      <c r="L46" s="51" t="s">
        <v>94</v>
      </c>
      <c r="M46" s="4"/>
      <c r="N46" s="722" t="str">
        <f>IF(Z43&lt;&gt;"",(IF(Z44&gt;Z43,U44,U43)),"")</f>
        <v>baseball u</v>
      </c>
      <c r="O46" s="735"/>
      <c r="P46" s="723"/>
      <c r="Q46" s="177"/>
      <c r="R46" s="269">
        <v>2</v>
      </c>
      <c r="T46" s="182"/>
      <c r="U46" s="742"/>
      <c r="V46" s="742"/>
      <c r="W46" s="742"/>
      <c r="X46" s="742"/>
      <c r="Y46" s="742"/>
      <c r="Z46" s="358"/>
      <c r="AA46" s="34"/>
      <c r="AB46" s="34"/>
      <c r="AC46" s="742"/>
      <c r="AD46" s="742"/>
      <c r="AE46" s="742"/>
      <c r="AF46" s="742"/>
      <c r="AG46" s="742"/>
      <c r="AH46" s="358"/>
      <c r="AI46" s="305"/>
      <c r="AJ46" s="358"/>
      <c r="AK46" s="358"/>
      <c r="AL46" s="358"/>
      <c r="AM46" s="358"/>
      <c r="AN46" s="358"/>
      <c r="AO46" s="358"/>
      <c r="AP46" s="358"/>
      <c r="AQ46" s="4"/>
      <c r="AR46" s="4"/>
      <c r="BD46" s="313" t="s">
        <v>247</v>
      </c>
      <c r="BE46" s="319"/>
      <c r="BF46" s="319"/>
      <c r="BG46" s="313"/>
      <c r="BH46" s="313" t="s">
        <v>247</v>
      </c>
      <c r="BI46" s="319"/>
      <c r="BJ46" s="319"/>
    </row>
    <row r="47" spans="2:62" ht="16.2" thickBot="1" x14ac:dyDescent="0.35">
      <c r="B47" s="31"/>
      <c r="D47" s="58" t="s">
        <v>95</v>
      </c>
      <c r="E47" s="142"/>
      <c r="F47" s="598" t="str">
        <f>IF(J43&lt;&gt;"",(IF(J44&gt;J43,F44,F43)),"")</f>
        <v xml:space="preserve">matawan huskies </v>
      </c>
      <c r="G47" s="599"/>
      <c r="H47" s="600"/>
      <c r="I47" s="165"/>
      <c r="J47" s="272">
        <v>0</v>
      </c>
      <c r="K47" s="9"/>
      <c r="L47" s="52" t="s">
        <v>96</v>
      </c>
      <c r="M47" s="4"/>
      <c r="N47" s="736" t="str">
        <f>IF(R43&lt;&gt;"",(IF(R44&gt;R43,N44,N43)),"")</f>
        <v>langon baseball 2</v>
      </c>
      <c r="O47" s="737"/>
      <c r="P47" s="738"/>
      <c r="Q47" s="177"/>
      <c r="R47" s="270">
        <v>0</v>
      </c>
      <c r="T47" s="309" t="s">
        <v>32</v>
      </c>
      <c r="U47" s="686"/>
      <c r="V47" s="686"/>
      <c r="W47" s="686"/>
      <c r="X47" s="686"/>
      <c r="Y47" s="686"/>
      <c r="Z47" s="359"/>
      <c r="AA47" s="4"/>
      <c r="AB47" s="4"/>
      <c r="AC47" s="686"/>
      <c r="AD47" s="686"/>
      <c r="AE47" s="686"/>
      <c r="AF47" s="686"/>
      <c r="AG47" s="686"/>
      <c r="AH47" s="359"/>
      <c r="AI47" s="305"/>
      <c r="AJ47" s="359"/>
      <c r="AK47" s="359"/>
      <c r="AL47" s="359"/>
      <c r="AM47" s="359"/>
      <c r="AN47" s="359"/>
      <c r="AO47" s="359"/>
      <c r="AP47" s="359"/>
      <c r="AQ47" s="4"/>
      <c r="AR47" s="4"/>
      <c r="BD47" s="313" t="s">
        <v>248</v>
      </c>
      <c r="BE47" s="321"/>
      <c r="BF47" s="321"/>
      <c r="BG47" s="313"/>
      <c r="BH47" s="313" t="s">
        <v>248</v>
      </c>
      <c r="BI47" s="321"/>
      <c r="BJ47" s="321"/>
    </row>
    <row r="48" spans="2:62" ht="16.2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9"/>
      <c r="Q48" s="4"/>
      <c r="R48" s="166"/>
      <c r="S48" s="166"/>
      <c r="T48" s="310" t="s">
        <v>33</v>
      </c>
      <c r="U48" s="359"/>
      <c r="V48" s="359"/>
      <c r="W48" s="359"/>
      <c r="X48" s="359"/>
      <c r="Y48" s="359"/>
      <c r="Z48" s="359"/>
      <c r="AA48" s="4"/>
      <c r="AB48" s="4"/>
      <c r="AC48" s="4"/>
      <c r="AD48" s="4"/>
      <c r="AE48" s="4"/>
      <c r="AF48" s="4"/>
      <c r="AG48" s="4"/>
      <c r="AH48" s="4"/>
      <c r="AI48" s="294"/>
      <c r="AJ48" s="4"/>
      <c r="AK48" s="4"/>
      <c r="AL48" s="4"/>
      <c r="AM48" s="4"/>
      <c r="AN48" s="4"/>
      <c r="AO48" s="4"/>
      <c r="AP48" s="4"/>
      <c r="AQ48" s="4"/>
      <c r="AR48" s="4"/>
      <c r="BD48" s="313"/>
      <c r="BE48" s="320"/>
      <c r="BF48" s="320"/>
      <c r="BG48" s="313"/>
      <c r="BH48" s="313"/>
      <c r="BI48" s="320"/>
      <c r="BJ48" s="320"/>
    </row>
    <row r="49" spans="2:62" ht="15.6" x14ac:dyDescent="0.3">
      <c r="B49" s="30">
        <v>8.3333333333333329E-2</v>
      </c>
      <c r="D49" s="51" t="s">
        <v>169</v>
      </c>
      <c r="F49" s="596" t="str">
        <f>IF(R46&lt;&gt;"",(IF(R47&gt;R46,N47,N46)),"")</f>
        <v>baseball u</v>
      </c>
      <c r="G49" s="596"/>
      <c r="H49" s="596"/>
      <c r="I49" s="167"/>
      <c r="J49" s="271">
        <v>4</v>
      </c>
      <c r="K49" s="9"/>
      <c r="L49" s="4"/>
      <c r="M49" s="4"/>
      <c r="N49" s="359"/>
      <c r="O49" s="359"/>
      <c r="P49" s="4"/>
      <c r="Q49" s="4"/>
      <c r="R49" s="359"/>
      <c r="S49" s="359"/>
      <c r="T49" s="311" t="s">
        <v>34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94"/>
      <c r="AJ49" s="4"/>
      <c r="AK49" s="4"/>
      <c r="AL49" s="4"/>
      <c r="AM49" s="4"/>
      <c r="AN49" s="4"/>
      <c r="AO49" s="4"/>
      <c r="AP49" s="4"/>
      <c r="AQ49" s="4"/>
      <c r="AR49" s="4"/>
      <c r="BD49" s="313"/>
      <c r="BE49" s="320"/>
      <c r="BF49" s="320"/>
      <c r="BG49" s="313"/>
      <c r="BH49" s="313"/>
      <c r="BI49" s="320"/>
      <c r="BJ49" s="320"/>
    </row>
    <row r="50" spans="2:62" ht="15" thickBot="1" x14ac:dyDescent="0.35">
      <c r="B50" s="31"/>
      <c r="C50" s="16"/>
      <c r="D50" s="52" t="s">
        <v>170</v>
      </c>
      <c r="E50" s="59"/>
      <c r="F50" s="599" t="str">
        <f>IF(J46&lt;&gt;"",(IF(J47&gt;J46,F47,F46)),"")</f>
        <v>orioles 16</v>
      </c>
      <c r="G50" s="599"/>
      <c r="H50" s="599"/>
      <c r="I50" s="168"/>
      <c r="J50" s="272">
        <v>0</v>
      </c>
      <c r="K50" s="9"/>
      <c r="L50" s="4"/>
      <c r="M50" s="4"/>
      <c r="N50" s="359"/>
      <c r="O50" s="359"/>
      <c r="P50" s="4"/>
      <c r="Q50" s="4"/>
      <c r="R50" s="359"/>
      <c r="S50" s="359"/>
      <c r="BD50" s="313"/>
      <c r="BE50" s="313"/>
      <c r="BF50" s="313"/>
      <c r="BG50" s="313"/>
      <c r="BH50" s="313"/>
      <c r="BI50" s="313"/>
      <c r="BJ50" s="313"/>
    </row>
    <row r="51" spans="2:62" ht="15.6" x14ac:dyDescent="0.3">
      <c r="L51" s="61"/>
      <c r="P51" s="61"/>
      <c r="BD51" s="331" t="s">
        <v>249</v>
      </c>
      <c r="BE51" s="313"/>
      <c r="BF51" s="313"/>
      <c r="BG51" s="313"/>
      <c r="BH51" s="331" t="s">
        <v>249</v>
      </c>
      <c r="BI51" s="313"/>
      <c r="BJ51" s="313"/>
    </row>
    <row r="52" spans="2:62" x14ac:dyDescent="0.3">
      <c r="BD52" s="313" t="s">
        <v>244</v>
      </c>
      <c r="BE52" s="313"/>
      <c r="BF52" s="313"/>
      <c r="BG52" s="313"/>
      <c r="BH52" s="313" t="s">
        <v>244</v>
      </c>
      <c r="BI52" s="313"/>
      <c r="BJ52" s="313"/>
    </row>
    <row r="53" spans="2:62" x14ac:dyDescent="0.3">
      <c r="BD53" s="313" t="s">
        <v>245</v>
      </c>
      <c r="BE53" s="313"/>
      <c r="BF53" s="313"/>
      <c r="BG53" s="313"/>
      <c r="BH53" s="313" t="s">
        <v>245</v>
      </c>
      <c r="BI53" s="313"/>
      <c r="BJ53" s="313"/>
    </row>
    <row r="54" spans="2:62" x14ac:dyDescent="0.3">
      <c r="BD54" s="314">
        <f>$BD$4</f>
        <v>40726</v>
      </c>
      <c r="BE54" s="313"/>
      <c r="BF54" s="313"/>
      <c r="BG54" s="313"/>
      <c r="BH54" s="314">
        <f>$BD$4</f>
        <v>40726</v>
      </c>
      <c r="BI54" s="313"/>
      <c r="BJ54" s="313"/>
    </row>
    <row r="55" spans="2:62" x14ac:dyDescent="0.3">
      <c r="BD55" s="312" t="str">
        <f>BH29</f>
        <v>Meadow Ridge</v>
      </c>
      <c r="BE55" s="313"/>
      <c r="BF55" s="313" t="s">
        <v>135</v>
      </c>
      <c r="BG55" s="313"/>
      <c r="BH55" s="312" t="str">
        <f>BH29</f>
        <v>Meadow Ridge</v>
      </c>
      <c r="BI55" s="313"/>
      <c r="BJ55" s="313" t="s">
        <v>135</v>
      </c>
    </row>
    <row r="56" spans="2:62" x14ac:dyDescent="0.3">
      <c r="BD56" s="312" t="str">
        <f>BH30</f>
        <v>East Field</v>
      </c>
      <c r="BE56" s="313"/>
      <c r="BF56" s="313"/>
      <c r="BG56" s="313"/>
      <c r="BH56" s="312" t="str">
        <f>BH30</f>
        <v>East Field</v>
      </c>
      <c r="BI56" s="313"/>
      <c r="BJ56" s="313"/>
    </row>
    <row r="57" spans="2:62" x14ac:dyDescent="0.3">
      <c r="BD57" s="316">
        <f>B18</f>
        <v>0.13541666666666666</v>
      </c>
      <c r="BE57" s="313" t="str">
        <f>H35</f>
        <v>NJ Marlins</v>
      </c>
      <c r="BF57" s="319"/>
      <c r="BG57" s="313"/>
      <c r="BH57" s="316">
        <f>B21</f>
        <v>0.22916666666666666</v>
      </c>
      <c r="BI57" s="313" t="str">
        <f>H38</f>
        <v>Wolfpack</v>
      </c>
      <c r="BJ57" s="319"/>
    </row>
    <row r="58" spans="2:62" x14ac:dyDescent="0.3">
      <c r="BD58" s="313"/>
      <c r="BE58" s="313" t="str">
        <f>H36</f>
        <v>Jersey Shore Lightning</v>
      </c>
      <c r="BF58" s="321"/>
      <c r="BG58" s="313"/>
      <c r="BH58" s="313"/>
      <c r="BI58" s="313" t="str">
        <f>H39</f>
        <v>NJ Marlins</v>
      </c>
      <c r="BJ58" s="321"/>
    </row>
    <row r="59" spans="2:62" x14ac:dyDescent="0.3">
      <c r="BD59" s="313" t="s">
        <v>246</v>
      </c>
      <c r="BE59" s="319"/>
      <c r="BF59" s="319"/>
      <c r="BG59" s="313"/>
      <c r="BH59" s="313" t="s">
        <v>246</v>
      </c>
      <c r="BI59" s="319"/>
      <c r="BJ59" s="319"/>
    </row>
    <row r="60" spans="2:62" x14ac:dyDescent="0.3">
      <c r="BD60" s="313" t="s">
        <v>247</v>
      </c>
      <c r="BE60" s="319"/>
      <c r="BF60" s="319"/>
      <c r="BG60" s="313"/>
      <c r="BH60" s="313" t="s">
        <v>247</v>
      </c>
      <c r="BI60" s="319"/>
      <c r="BJ60" s="319"/>
    </row>
    <row r="61" spans="2:62" x14ac:dyDescent="0.3">
      <c r="L61" s="61"/>
      <c r="P61" s="61"/>
      <c r="BD61" s="313" t="s">
        <v>248</v>
      </c>
      <c r="BE61" s="321"/>
      <c r="BF61" s="321"/>
      <c r="BG61" s="313"/>
      <c r="BH61" s="313" t="s">
        <v>248</v>
      </c>
      <c r="BI61" s="321"/>
      <c r="BJ61" s="321"/>
    </row>
    <row r="62" spans="2:62" x14ac:dyDescent="0.3">
      <c r="BD62" s="313"/>
      <c r="BE62" s="313"/>
      <c r="BF62" s="313"/>
      <c r="BG62" s="313"/>
      <c r="BH62" s="313"/>
      <c r="BI62" s="313"/>
      <c r="BJ62" s="313"/>
    </row>
    <row r="63" spans="2:62" ht="15.6" x14ac:dyDescent="0.3">
      <c r="BD63" s="331" t="s">
        <v>249</v>
      </c>
      <c r="BE63" s="313"/>
      <c r="BF63" s="313"/>
      <c r="BG63" s="313"/>
      <c r="BH63" s="331" t="s">
        <v>249</v>
      </c>
      <c r="BI63" s="313"/>
      <c r="BJ63" s="313"/>
    </row>
    <row r="64" spans="2:62" x14ac:dyDescent="0.3">
      <c r="BD64" s="313" t="s">
        <v>244</v>
      </c>
      <c r="BE64" s="313"/>
      <c r="BF64" s="313"/>
      <c r="BG64" s="313"/>
      <c r="BH64" s="313" t="s">
        <v>244</v>
      </c>
      <c r="BI64" s="313"/>
      <c r="BJ64" s="313"/>
    </row>
    <row r="65" spans="56:62" x14ac:dyDescent="0.3">
      <c r="BD65" s="313" t="s">
        <v>245</v>
      </c>
      <c r="BE65" s="313"/>
      <c r="BF65" s="313"/>
      <c r="BG65" s="313"/>
      <c r="BH65" s="313" t="s">
        <v>245</v>
      </c>
      <c r="BI65" s="313"/>
      <c r="BJ65" s="313"/>
    </row>
    <row r="66" spans="56:62" x14ac:dyDescent="0.3">
      <c r="BD66" s="314">
        <f>$BD$4</f>
        <v>40726</v>
      </c>
      <c r="BE66" s="313"/>
      <c r="BF66" s="313"/>
      <c r="BG66" s="313"/>
      <c r="BH66" s="314">
        <f>$BD$4</f>
        <v>40726</v>
      </c>
      <c r="BI66" s="313"/>
      <c r="BJ66" s="313"/>
    </row>
    <row r="67" spans="56:62" x14ac:dyDescent="0.3">
      <c r="BD67" s="324" t="str">
        <f>L6</f>
        <v>Hockhockson</v>
      </c>
      <c r="BE67" s="313"/>
      <c r="BF67" s="313" t="s">
        <v>135</v>
      </c>
      <c r="BG67" s="313"/>
      <c r="BH67" s="324" t="str">
        <f>BD67</f>
        <v>Hockhockson</v>
      </c>
      <c r="BI67" s="313"/>
      <c r="BJ67" s="313" t="s">
        <v>135</v>
      </c>
    </row>
    <row r="68" spans="56:62" x14ac:dyDescent="0.3">
      <c r="BD68" s="324" t="str">
        <f>L7</f>
        <v>Field #1</v>
      </c>
      <c r="BE68" s="313"/>
      <c r="BF68" s="313"/>
      <c r="BG68" s="313"/>
      <c r="BH68" s="324" t="str">
        <f>BD68</f>
        <v>Field #1</v>
      </c>
      <c r="BI68" s="313"/>
      <c r="BJ68" s="313"/>
    </row>
    <row r="69" spans="56:62" x14ac:dyDescent="0.3">
      <c r="BD69" s="316">
        <f>$BH$31</f>
        <v>0.35416666666666669</v>
      </c>
      <c r="BE69" s="313" t="str">
        <f>L9</f>
        <v>Matawan Huskies</v>
      </c>
      <c r="BF69" s="319"/>
      <c r="BG69" s="313"/>
      <c r="BH69" s="316">
        <f>$BD$43</f>
        <v>0.44791666666666669</v>
      </c>
      <c r="BI69" s="313" t="str">
        <f>L12</f>
        <v>NJ 9ers "M"</v>
      </c>
      <c r="BJ69" s="319"/>
    </row>
    <row r="70" spans="56:62" x14ac:dyDescent="0.3">
      <c r="BD70" s="313"/>
      <c r="BE70" s="313" t="str">
        <f>L10</f>
        <v>Marloboro Renegades</v>
      </c>
      <c r="BF70" s="321"/>
      <c r="BG70" s="313"/>
      <c r="BH70" s="313"/>
      <c r="BI70" s="313" t="str">
        <f>L13</f>
        <v>Matawan Huskies</v>
      </c>
      <c r="BJ70" s="321"/>
    </row>
    <row r="71" spans="56:62" x14ac:dyDescent="0.3">
      <c r="BD71" s="313" t="s">
        <v>246</v>
      </c>
      <c r="BE71" s="337"/>
      <c r="BF71" s="337"/>
      <c r="BG71" s="313"/>
      <c r="BH71" s="313" t="s">
        <v>246</v>
      </c>
      <c r="BI71" s="319"/>
      <c r="BJ71" s="319"/>
    </row>
    <row r="72" spans="56:62" x14ac:dyDescent="0.3">
      <c r="BD72" s="313" t="s">
        <v>247</v>
      </c>
      <c r="BE72" s="319"/>
      <c r="BF72" s="319"/>
      <c r="BG72" s="313"/>
      <c r="BH72" s="313" t="s">
        <v>247</v>
      </c>
      <c r="BI72" s="319"/>
      <c r="BJ72" s="319"/>
    </row>
    <row r="73" spans="56:62" x14ac:dyDescent="0.3">
      <c r="BD73" s="313" t="s">
        <v>248</v>
      </c>
      <c r="BE73" s="321"/>
      <c r="BF73" s="321"/>
      <c r="BG73" s="313"/>
      <c r="BH73" s="313" t="s">
        <v>248</v>
      </c>
      <c r="BI73" s="321"/>
      <c r="BJ73" s="321"/>
    </row>
    <row r="74" spans="56:62" x14ac:dyDescent="0.3">
      <c r="BD74" s="313"/>
      <c r="BE74" s="320"/>
      <c r="BF74" s="320"/>
      <c r="BG74" s="313"/>
      <c r="BH74" s="313"/>
      <c r="BI74" s="320"/>
      <c r="BJ74" s="320"/>
    </row>
    <row r="75" spans="56:62" x14ac:dyDescent="0.3">
      <c r="BD75" s="313"/>
      <c r="BE75" s="313"/>
      <c r="BF75" s="313"/>
      <c r="BG75" s="313"/>
      <c r="BH75" s="313"/>
      <c r="BI75" s="313"/>
      <c r="BJ75" s="313"/>
    </row>
    <row r="76" spans="56:62" ht="15.6" x14ac:dyDescent="0.3">
      <c r="BD76" s="331" t="s">
        <v>249</v>
      </c>
      <c r="BE76" s="313"/>
      <c r="BF76" s="313"/>
      <c r="BG76" s="313"/>
      <c r="BH76" s="331" t="s">
        <v>249</v>
      </c>
      <c r="BI76" s="313"/>
      <c r="BJ76" s="313"/>
    </row>
    <row r="77" spans="56:62" x14ac:dyDescent="0.3">
      <c r="BD77" s="313" t="s">
        <v>244</v>
      </c>
      <c r="BE77" s="313"/>
      <c r="BF77" s="313"/>
      <c r="BG77" s="313"/>
      <c r="BH77" s="313" t="s">
        <v>244</v>
      </c>
      <c r="BI77" s="313"/>
      <c r="BJ77" s="313"/>
    </row>
    <row r="78" spans="56:62" x14ac:dyDescent="0.3">
      <c r="BD78" s="313" t="s">
        <v>245</v>
      </c>
      <c r="BE78" s="313"/>
      <c r="BF78" s="313"/>
      <c r="BG78" s="313"/>
      <c r="BH78" s="313" t="s">
        <v>245</v>
      </c>
      <c r="BI78" s="313"/>
      <c r="BJ78" s="313"/>
    </row>
    <row r="79" spans="56:62" x14ac:dyDescent="0.3">
      <c r="BD79" s="314">
        <f>$BD$4</f>
        <v>40726</v>
      </c>
      <c r="BE79" s="313"/>
      <c r="BF79" s="313"/>
      <c r="BG79" s="313"/>
      <c r="BH79" s="314">
        <f>$BD$4</f>
        <v>40726</v>
      </c>
      <c r="BI79" s="313"/>
      <c r="BJ79" s="313"/>
    </row>
    <row r="80" spans="56:62" x14ac:dyDescent="0.3">
      <c r="BD80" s="324" t="str">
        <f>BD67</f>
        <v>Hockhockson</v>
      </c>
      <c r="BE80" s="313"/>
      <c r="BF80" s="313" t="s">
        <v>135</v>
      </c>
      <c r="BG80" s="313"/>
      <c r="BH80" s="324" t="str">
        <f>BD67</f>
        <v>Hockhockson</v>
      </c>
      <c r="BI80" s="313"/>
      <c r="BJ80" s="313" t="s">
        <v>135</v>
      </c>
    </row>
    <row r="81" spans="56:62" x14ac:dyDescent="0.3">
      <c r="BD81" s="324" t="str">
        <f>BD68</f>
        <v>Field #1</v>
      </c>
      <c r="BE81" s="313"/>
      <c r="BF81" s="313"/>
      <c r="BG81" s="313"/>
      <c r="BH81" s="324" t="str">
        <f>BD68</f>
        <v>Field #1</v>
      </c>
      <c r="BI81" s="313"/>
      <c r="BJ81" s="313"/>
    </row>
    <row r="82" spans="56:62" x14ac:dyDescent="0.3">
      <c r="BD82" s="316">
        <f>$BH$43</f>
        <v>4.1666666666666664E-2</v>
      </c>
      <c r="BE82" s="313" t="str">
        <f>L15</f>
        <v>Marloboro Renegades</v>
      </c>
      <c r="BF82" s="319"/>
      <c r="BG82" s="313"/>
      <c r="BH82" s="316">
        <f>$BD$57</f>
        <v>0.13541666666666666</v>
      </c>
      <c r="BI82" s="313" t="str">
        <f>L18</f>
        <v>Wilkes Barre</v>
      </c>
      <c r="BJ82" s="319"/>
    </row>
    <row r="83" spans="56:62" x14ac:dyDescent="0.3">
      <c r="BD83" s="313"/>
      <c r="BE83" s="313" t="str">
        <f>L16</f>
        <v>NJ Orioles 16s</v>
      </c>
      <c r="BF83" s="321"/>
      <c r="BG83" s="313"/>
      <c r="BH83" s="313"/>
      <c r="BI83" s="313" t="str">
        <f>L19</f>
        <v>NJ 9ers "M"</v>
      </c>
      <c r="BJ83" s="321"/>
    </row>
    <row r="84" spans="56:62" x14ac:dyDescent="0.3">
      <c r="BD84" s="313" t="s">
        <v>246</v>
      </c>
      <c r="BE84" s="319"/>
      <c r="BF84" s="319"/>
      <c r="BG84" s="313"/>
      <c r="BH84" s="313" t="s">
        <v>246</v>
      </c>
      <c r="BI84" s="319"/>
      <c r="BJ84" s="319"/>
    </row>
    <row r="85" spans="56:62" x14ac:dyDescent="0.3">
      <c r="BD85" s="313" t="s">
        <v>247</v>
      </c>
      <c r="BE85" s="319"/>
      <c r="BF85" s="319"/>
      <c r="BG85" s="313"/>
      <c r="BH85" s="313" t="s">
        <v>247</v>
      </c>
      <c r="BI85" s="319"/>
      <c r="BJ85" s="319"/>
    </row>
    <row r="86" spans="56:62" x14ac:dyDescent="0.3">
      <c r="BD86" s="313" t="s">
        <v>248</v>
      </c>
      <c r="BE86" s="321"/>
      <c r="BF86" s="321"/>
      <c r="BG86" s="313"/>
      <c r="BH86" s="313" t="s">
        <v>248</v>
      </c>
      <c r="BI86" s="321"/>
      <c r="BJ86" s="321"/>
    </row>
    <row r="87" spans="56:62" x14ac:dyDescent="0.3">
      <c r="BD87" s="313"/>
      <c r="BE87" s="320"/>
      <c r="BF87" s="320"/>
      <c r="BG87" s="313"/>
      <c r="BH87" s="313"/>
      <c r="BI87" s="320"/>
      <c r="BJ87" s="320"/>
    </row>
    <row r="88" spans="56:62" x14ac:dyDescent="0.3">
      <c r="BD88" s="313"/>
      <c r="BE88" s="320"/>
      <c r="BF88" s="320"/>
      <c r="BG88" s="313"/>
      <c r="BH88" s="313"/>
      <c r="BI88" s="320"/>
      <c r="BJ88" s="320"/>
    </row>
    <row r="89" spans="56:62" x14ac:dyDescent="0.3">
      <c r="BD89" s="313"/>
      <c r="BE89" s="313"/>
      <c r="BF89" s="313"/>
      <c r="BG89" s="313"/>
      <c r="BH89" s="313"/>
      <c r="BI89" s="313"/>
      <c r="BJ89" s="313"/>
    </row>
    <row r="90" spans="56:62" ht="15.6" x14ac:dyDescent="0.3">
      <c r="BD90" s="331" t="s">
        <v>249</v>
      </c>
      <c r="BE90" s="313"/>
      <c r="BF90" s="313"/>
      <c r="BG90" s="313"/>
      <c r="BH90" s="331" t="s">
        <v>249</v>
      </c>
      <c r="BI90" s="313"/>
      <c r="BJ90" s="313"/>
    </row>
    <row r="91" spans="56:62" x14ac:dyDescent="0.3">
      <c r="BD91" s="313" t="s">
        <v>244</v>
      </c>
      <c r="BE91" s="313"/>
      <c r="BF91" s="313"/>
      <c r="BG91" s="313"/>
      <c r="BH91" s="313" t="s">
        <v>244</v>
      </c>
      <c r="BI91" s="313"/>
      <c r="BJ91" s="313"/>
    </row>
    <row r="92" spans="56:62" x14ac:dyDescent="0.3">
      <c r="BD92" s="313" t="s">
        <v>245</v>
      </c>
      <c r="BE92" s="313"/>
      <c r="BF92" s="313"/>
      <c r="BG92" s="313"/>
      <c r="BH92" s="313" t="s">
        <v>245</v>
      </c>
      <c r="BI92" s="313"/>
      <c r="BJ92" s="313"/>
    </row>
    <row r="93" spans="56:62" x14ac:dyDescent="0.3">
      <c r="BD93" s="314">
        <f>$BD$4</f>
        <v>40726</v>
      </c>
      <c r="BE93" s="313"/>
      <c r="BF93" s="313"/>
      <c r="BG93" s="313"/>
      <c r="BH93" s="314">
        <f>$BD$4</f>
        <v>40726</v>
      </c>
      <c r="BI93" s="313"/>
      <c r="BJ93" s="313"/>
    </row>
    <row r="94" spans="56:62" x14ac:dyDescent="0.3">
      <c r="BD94" s="324" t="str">
        <f>BD67</f>
        <v>Hockhockson</v>
      </c>
      <c r="BE94" s="313"/>
      <c r="BF94" s="313" t="s">
        <v>135</v>
      </c>
      <c r="BG94" s="313"/>
      <c r="BH94" s="324" t="str">
        <f>P6</f>
        <v>Brookdale</v>
      </c>
      <c r="BI94" s="313"/>
      <c r="BJ94" s="313" t="s">
        <v>135</v>
      </c>
    </row>
    <row r="95" spans="56:62" x14ac:dyDescent="0.3">
      <c r="BD95" s="324" t="str">
        <f>BD68</f>
        <v>Field #1</v>
      </c>
      <c r="BE95" s="313"/>
      <c r="BF95" s="313"/>
      <c r="BG95" s="313"/>
      <c r="BH95" s="324" t="str">
        <f>P7</f>
        <v>Field</v>
      </c>
      <c r="BI95" s="313"/>
      <c r="BJ95" s="313"/>
    </row>
    <row r="96" spans="56:62" x14ac:dyDescent="0.3">
      <c r="BD96" s="316">
        <f>$BH$57</f>
        <v>0.22916666666666666</v>
      </c>
      <c r="BE96" s="313" t="str">
        <f>L38</f>
        <v>Wilkes Barre</v>
      </c>
      <c r="BF96" s="319"/>
      <c r="BG96" s="313"/>
      <c r="BH96" s="316">
        <f>$BD$69</f>
        <v>0.35416666666666669</v>
      </c>
      <c r="BI96" s="313" t="str">
        <f>P9</f>
        <v>Langon Baseball 2</v>
      </c>
      <c r="BJ96" s="319"/>
    </row>
    <row r="97" spans="56:62" x14ac:dyDescent="0.3">
      <c r="BD97" s="313"/>
      <c r="BE97" s="313" t="str">
        <f>L39</f>
        <v>Matawan Huskies</v>
      </c>
      <c r="BF97" s="321"/>
      <c r="BG97" s="313"/>
      <c r="BH97" s="313"/>
      <c r="BI97" s="313" t="str">
        <f>P10</f>
        <v>Middletown Bulldogs</v>
      </c>
      <c r="BJ97" s="321"/>
    </row>
    <row r="98" spans="56:62" x14ac:dyDescent="0.3">
      <c r="BD98" s="313" t="s">
        <v>246</v>
      </c>
      <c r="BE98" s="319"/>
      <c r="BF98" s="319"/>
      <c r="BG98" s="313"/>
      <c r="BH98" s="313" t="s">
        <v>246</v>
      </c>
      <c r="BI98" s="319"/>
      <c r="BJ98" s="319"/>
    </row>
    <row r="99" spans="56:62" x14ac:dyDescent="0.3">
      <c r="BD99" s="313" t="s">
        <v>247</v>
      </c>
      <c r="BE99" s="319"/>
      <c r="BF99" s="319"/>
      <c r="BG99" s="313"/>
      <c r="BH99" s="313" t="s">
        <v>247</v>
      </c>
      <c r="BI99" s="319"/>
      <c r="BJ99" s="319"/>
    </row>
    <row r="100" spans="56:62" x14ac:dyDescent="0.3">
      <c r="BD100" s="313" t="s">
        <v>248</v>
      </c>
      <c r="BE100" s="321"/>
      <c r="BF100" s="321"/>
      <c r="BG100" s="313"/>
      <c r="BH100" s="313" t="s">
        <v>248</v>
      </c>
      <c r="BI100" s="321"/>
      <c r="BJ100" s="321"/>
    </row>
    <row r="101" spans="56:62" x14ac:dyDescent="0.3">
      <c r="BD101" s="313"/>
      <c r="BE101" s="320"/>
      <c r="BF101" s="320"/>
      <c r="BG101" s="313"/>
      <c r="BH101" s="313"/>
      <c r="BI101" s="320"/>
      <c r="BJ101" s="320"/>
    </row>
    <row r="102" spans="56:62" x14ac:dyDescent="0.3">
      <c r="BD102" s="313"/>
      <c r="BE102" s="320"/>
      <c r="BF102" s="320"/>
      <c r="BG102" s="313"/>
      <c r="BH102" s="313"/>
      <c r="BI102" s="320"/>
      <c r="BJ102" s="320"/>
    </row>
    <row r="103" spans="56:62" x14ac:dyDescent="0.3">
      <c r="BD103" s="313"/>
      <c r="BE103" s="313"/>
      <c r="BF103" s="313"/>
      <c r="BG103" s="313"/>
      <c r="BH103" s="313"/>
      <c r="BI103" s="313"/>
      <c r="BJ103" s="313"/>
    </row>
    <row r="104" spans="56:62" x14ac:dyDescent="0.3">
      <c r="BD104" s="313"/>
      <c r="BE104" s="313"/>
      <c r="BF104" s="313"/>
      <c r="BG104" s="313"/>
      <c r="BH104" s="313"/>
      <c r="BI104" s="313"/>
      <c r="BJ104" s="313"/>
    </row>
    <row r="105" spans="56:62" ht="15.6" x14ac:dyDescent="0.3">
      <c r="BD105" s="331" t="s">
        <v>249</v>
      </c>
      <c r="BE105" s="313"/>
      <c r="BF105" s="313"/>
      <c r="BG105" s="313"/>
      <c r="BH105" s="331" t="s">
        <v>249</v>
      </c>
      <c r="BI105" s="313"/>
      <c r="BJ105" s="313"/>
    </row>
    <row r="106" spans="56:62" x14ac:dyDescent="0.3">
      <c r="BD106" s="313" t="s">
        <v>244</v>
      </c>
      <c r="BE106" s="313"/>
      <c r="BF106" s="313"/>
      <c r="BG106" s="313"/>
      <c r="BH106" s="313" t="s">
        <v>244</v>
      </c>
      <c r="BI106" s="313"/>
      <c r="BJ106" s="313"/>
    </row>
    <row r="107" spans="56:62" x14ac:dyDescent="0.3">
      <c r="BD107" s="313" t="s">
        <v>245</v>
      </c>
      <c r="BE107" s="313"/>
      <c r="BF107" s="313"/>
      <c r="BG107" s="313"/>
      <c r="BH107" s="313" t="s">
        <v>245</v>
      </c>
      <c r="BI107" s="313"/>
      <c r="BJ107" s="313"/>
    </row>
    <row r="108" spans="56:62" x14ac:dyDescent="0.3">
      <c r="BD108" s="314">
        <f>$BD$4</f>
        <v>40726</v>
      </c>
      <c r="BE108" s="313"/>
      <c r="BF108" s="313"/>
      <c r="BG108" s="313"/>
      <c r="BH108" s="314">
        <f>$BD$4</f>
        <v>40726</v>
      </c>
      <c r="BI108" s="313"/>
      <c r="BJ108" s="313"/>
    </row>
    <row r="109" spans="56:62" x14ac:dyDescent="0.3">
      <c r="BD109" s="324" t="str">
        <f>BH94</f>
        <v>Brookdale</v>
      </c>
      <c r="BE109" s="313"/>
      <c r="BF109" s="313" t="s">
        <v>135</v>
      </c>
      <c r="BG109" s="313"/>
      <c r="BH109" s="324" t="str">
        <f>BH94</f>
        <v>Brookdale</v>
      </c>
      <c r="BI109" s="313"/>
      <c r="BJ109" s="313" t="s">
        <v>135</v>
      </c>
    </row>
    <row r="110" spans="56:62" x14ac:dyDescent="0.3">
      <c r="BD110" s="324" t="str">
        <f>BH95</f>
        <v>Field</v>
      </c>
      <c r="BE110" s="313"/>
      <c r="BF110" s="313"/>
      <c r="BG110" s="313"/>
      <c r="BH110" s="324" t="str">
        <f>BH95</f>
        <v>Field</v>
      </c>
      <c r="BI110" s="313"/>
      <c r="BJ110" s="313"/>
    </row>
    <row r="111" spans="56:62" x14ac:dyDescent="0.3">
      <c r="BD111" s="316">
        <f>$BH$69</f>
        <v>0.44791666666666669</v>
      </c>
      <c r="BE111" s="313" t="str">
        <f>P12</f>
        <v>Arlington Baseball 15s</v>
      </c>
      <c r="BF111" s="319"/>
      <c r="BG111" s="313"/>
      <c r="BH111" s="316">
        <f>$BD$82</f>
        <v>4.1666666666666664E-2</v>
      </c>
      <c r="BI111" s="313" t="str">
        <f>P15</f>
        <v>Middletown Bulldogs</v>
      </c>
      <c r="BJ111" s="319"/>
    </row>
    <row r="112" spans="56:62" x14ac:dyDescent="0.3">
      <c r="BD112" s="313"/>
      <c r="BE112" s="313" t="str">
        <f>P13</f>
        <v>Langon Baseball 2</v>
      </c>
      <c r="BF112" s="321"/>
      <c r="BG112" s="313"/>
      <c r="BH112" s="313"/>
      <c r="BI112" s="313" t="str">
        <f>P16</f>
        <v>NJ 9ers "J"</v>
      </c>
      <c r="BJ112" s="321"/>
    </row>
    <row r="113" spans="56:62" x14ac:dyDescent="0.3">
      <c r="BD113" s="313" t="s">
        <v>246</v>
      </c>
      <c r="BE113" s="319"/>
      <c r="BF113" s="319"/>
      <c r="BG113" s="313"/>
      <c r="BH113" s="313" t="s">
        <v>246</v>
      </c>
      <c r="BI113" s="319"/>
      <c r="BJ113" s="319"/>
    </row>
    <row r="114" spans="56:62" x14ac:dyDescent="0.3">
      <c r="BD114" s="313" t="s">
        <v>247</v>
      </c>
      <c r="BE114" s="319"/>
      <c r="BF114" s="319"/>
      <c r="BG114" s="313"/>
      <c r="BH114" s="313" t="s">
        <v>247</v>
      </c>
      <c r="BI114" s="319"/>
      <c r="BJ114" s="319"/>
    </row>
    <row r="115" spans="56:62" x14ac:dyDescent="0.3">
      <c r="BD115" s="313" t="s">
        <v>248</v>
      </c>
      <c r="BE115" s="321"/>
      <c r="BF115" s="321"/>
      <c r="BG115" s="313"/>
      <c r="BH115" s="313" t="s">
        <v>248</v>
      </c>
      <c r="BI115" s="321"/>
      <c r="BJ115" s="321"/>
    </row>
    <row r="116" spans="56:62" x14ac:dyDescent="0.3">
      <c r="BD116" s="313"/>
      <c r="BE116" s="320"/>
      <c r="BF116" s="320"/>
      <c r="BG116" s="313"/>
      <c r="BH116" s="313"/>
      <c r="BI116" s="320"/>
      <c r="BJ116" s="320"/>
    </row>
    <row r="117" spans="56:62" x14ac:dyDescent="0.3">
      <c r="BD117" s="313"/>
      <c r="BE117" s="313"/>
      <c r="BF117" s="313"/>
      <c r="BG117" s="313"/>
      <c r="BH117" s="313"/>
      <c r="BI117" s="313"/>
      <c r="BJ117" s="313"/>
    </row>
    <row r="118" spans="56:62" ht="15.6" x14ac:dyDescent="0.3">
      <c r="BD118" s="331" t="s">
        <v>249</v>
      </c>
      <c r="BE118" s="313"/>
      <c r="BF118" s="313"/>
      <c r="BG118" s="313"/>
      <c r="BH118" s="331" t="s">
        <v>249</v>
      </c>
      <c r="BI118" s="313"/>
      <c r="BJ118" s="313"/>
    </row>
    <row r="119" spans="56:62" x14ac:dyDescent="0.3">
      <c r="BD119" s="313" t="s">
        <v>244</v>
      </c>
      <c r="BE119" s="313"/>
      <c r="BF119" s="313"/>
      <c r="BG119" s="313"/>
      <c r="BH119" s="313" t="s">
        <v>244</v>
      </c>
      <c r="BI119" s="313"/>
      <c r="BJ119" s="313"/>
    </row>
    <row r="120" spans="56:62" x14ac:dyDescent="0.3">
      <c r="BD120" s="313" t="s">
        <v>245</v>
      </c>
      <c r="BE120" s="313"/>
      <c r="BF120" s="313"/>
      <c r="BG120" s="313"/>
      <c r="BH120" s="313" t="s">
        <v>245</v>
      </c>
      <c r="BI120" s="313"/>
      <c r="BJ120" s="313"/>
    </row>
    <row r="121" spans="56:62" x14ac:dyDescent="0.3">
      <c r="BD121" s="314">
        <f>$BD$4</f>
        <v>40726</v>
      </c>
      <c r="BE121" s="313"/>
      <c r="BF121" s="313"/>
      <c r="BG121" s="313"/>
      <c r="BH121" s="314">
        <f>$BD$4</f>
        <v>40726</v>
      </c>
      <c r="BI121" s="313"/>
      <c r="BJ121" s="313"/>
    </row>
    <row r="122" spans="56:62" x14ac:dyDescent="0.3">
      <c r="BD122" s="324" t="str">
        <f>BH94</f>
        <v>Brookdale</v>
      </c>
      <c r="BE122" s="313"/>
      <c r="BF122" s="313" t="s">
        <v>135</v>
      </c>
      <c r="BG122" s="313"/>
      <c r="BH122" s="324" t="str">
        <f>BH94</f>
        <v>Brookdale</v>
      </c>
      <c r="BI122" s="313"/>
      <c r="BJ122" s="313" t="s">
        <v>135</v>
      </c>
    </row>
    <row r="123" spans="56:62" x14ac:dyDescent="0.3">
      <c r="BD123" s="324" t="str">
        <f>BH95</f>
        <v>Field</v>
      </c>
      <c r="BE123" s="313"/>
      <c r="BF123" s="313"/>
      <c r="BG123" s="313"/>
      <c r="BH123" s="324" t="str">
        <f>BH95</f>
        <v>Field</v>
      </c>
      <c r="BI123" s="313"/>
      <c r="BJ123" s="313"/>
    </row>
    <row r="124" spans="56:62" x14ac:dyDescent="0.3">
      <c r="BD124" s="316">
        <f>$BH$82</f>
        <v>0.13541666666666666</v>
      </c>
      <c r="BE124" s="313" t="str">
        <f>P18</f>
        <v>Baseball U</v>
      </c>
      <c r="BF124" s="319"/>
      <c r="BG124" s="313"/>
      <c r="BH124" s="316">
        <f>$BD$96</f>
        <v>0.22916666666666666</v>
      </c>
      <c r="BI124" s="313" t="str">
        <f>P21</f>
        <v>NJ 9ers "J"</v>
      </c>
      <c r="BJ124" s="319"/>
    </row>
    <row r="125" spans="56:62" x14ac:dyDescent="0.3">
      <c r="BD125" s="313"/>
      <c r="BE125" s="313" t="str">
        <f>P19</f>
        <v>Arlington Baseball 15s</v>
      </c>
      <c r="BF125" s="321"/>
      <c r="BG125" s="313"/>
      <c r="BH125" s="313"/>
      <c r="BI125" s="313" t="str">
        <f>P22</f>
        <v>Baseball U</v>
      </c>
      <c r="BJ125" s="321"/>
    </row>
    <row r="126" spans="56:62" x14ac:dyDescent="0.3">
      <c r="BD126" s="313" t="s">
        <v>246</v>
      </c>
      <c r="BE126" s="319"/>
      <c r="BF126" s="319"/>
      <c r="BG126" s="313"/>
      <c r="BH126" s="313" t="s">
        <v>246</v>
      </c>
      <c r="BI126" s="319"/>
      <c r="BJ126" s="319"/>
    </row>
    <row r="127" spans="56:62" x14ac:dyDescent="0.3">
      <c r="BD127" s="313" t="s">
        <v>247</v>
      </c>
      <c r="BE127" s="319"/>
      <c r="BF127" s="319"/>
      <c r="BG127" s="313"/>
      <c r="BH127" s="313" t="s">
        <v>247</v>
      </c>
      <c r="BI127" s="319"/>
      <c r="BJ127" s="319"/>
    </row>
    <row r="128" spans="56:62" x14ac:dyDescent="0.3">
      <c r="BD128" s="313" t="s">
        <v>248</v>
      </c>
      <c r="BE128" s="321"/>
      <c r="BF128" s="321"/>
      <c r="BG128" s="313"/>
      <c r="BH128" s="313" t="s">
        <v>248</v>
      </c>
      <c r="BI128" s="321"/>
      <c r="BJ128" s="321"/>
    </row>
    <row r="129" spans="18:62" x14ac:dyDescent="0.3">
      <c r="BD129" s="313"/>
      <c r="BE129" s="320"/>
      <c r="BF129" s="320"/>
      <c r="BG129" s="313"/>
      <c r="BH129" s="313"/>
      <c r="BI129" s="320"/>
      <c r="BJ129" s="320"/>
    </row>
    <row r="130" spans="18:62" x14ac:dyDescent="0.3">
      <c r="R130" s="68"/>
      <c r="BD130" s="313"/>
      <c r="BE130" s="313"/>
      <c r="BF130" s="313"/>
      <c r="BG130" s="313"/>
      <c r="BH130" s="313"/>
      <c r="BI130" s="313"/>
      <c r="BJ130" s="313"/>
    </row>
    <row r="131" spans="18:62" ht="15.6" x14ac:dyDescent="0.3">
      <c r="R131" s="68"/>
      <c r="BD131" s="338"/>
      <c r="BE131" s="320"/>
      <c r="BF131" s="320"/>
      <c r="BG131" s="313"/>
      <c r="BH131" s="331" t="s">
        <v>249</v>
      </c>
      <c r="BI131" s="313"/>
      <c r="BJ131" s="313"/>
    </row>
    <row r="132" spans="18:62" x14ac:dyDescent="0.3">
      <c r="R132" s="68"/>
      <c r="BD132" s="320"/>
      <c r="BE132" s="320"/>
      <c r="BF132" s="320"/>
      <c r="BG132" s="313"/>
      <c r="BH132" s="313" t="s">
        <v>244</v>
      </c>
      <c r="BI132" s="313"/>
      <c r="BJ132" s="313"/>
    </row>
    <row r="133" spans="18:62" x14ac:dyDescent="0.3">
      <c r="R133" s="68"/>
      <c r="BD133" s="320"/>
      <c r="BE133" s="320"/>
      <c r="BF133" s="320"/>
      <c r="BG133" s="313"/>
      <c r="BH133" s="313" t="s">
        <v>245</v>
      </c>
      <c r="BI133" s="313"/>
      <c r="BJ133" s="313"/>
    </row>
    <row r="134" spans="18:62" x14ac:dyDescent="0.3">
      <c r="R134" s="68"/>
      <c r="BD134" s="339"/>
      <c r="BE134" s="320"/>
      <c r="BF134" s="320"/>
      <c r="BG134" s="313"/>
      <c r="BH134" s="314">
        <f>$BH$147</f>
        <v>40727</v>
      </c>
      <c r="BI134" s="313"/>
      <c r="BJ134" s="313"/>
    </row>
    <row r="135" spans="18:62" x14ac:dyDescent="0.3">
      <c r="R135" s="68"/>
      <c r="BD135" s="340"/>
      <c r="BE135" s="320"/>
      <c r="BF135" s="320"/>
      <c r="BG135" s="313"/>
      <c r="BH135" s="324" t="str">
        <f>BH148</f>
        <v>Fair Haven</v>
      </c>
      <c r="BI135" s="313"/>
      <c r="BJ135" s="313" t="s">
        <v>135</v>
      </c>
    </row>
    <row r="136" spans="18:62" x14ac:dyDescent="0.3">
      <c r="R136" s="68"/>
      <c r="BD136" s="340"/>
      <c r="BE136" s="320"/>
      <c r="BF136" s="320"/>
      <c r="BG136" s="313"/>
      <c r="BH136" s="324" t="str">
        <f>BH149</f>
        <v>Field #1</v>
      </c>
      <c r="BI136" s="313"/>
      <c r="BJ136" s="313"/>
    </row>
    <row r="137" spans="18:62" x14ac:dyDescent="0.3">
      <c r="R137" s="68"/>
      <c r="BD137" s="341"/>
      <c r="BE137" s="320"/>
      <c r="BF137" s="320"/>
      <c r="BG137" s="313"/>
      <c r="BH137" s="316">
        <f>$BD$69</f>
        <v>0.35416666666666669</v>
      </c>
      <c r="BI137" s="313" t="str">
        <f>D26</f>
        <v>East Coast Blaze</v>
      </c>
      <c r="BJ137" s="319"/>
    </row>
    <row r="138" spans="18:62" x14ac:dyDescent="0.3">
      <c r="R138" s="68"/>
      <c r="BD138" s="320"/>
      <c r="BE138" s="320"/>
      <c r="BF138" s="320"/>
      <c r="BG138" s="313"/>
      <c r="BH138" s="313"/>
      <c r="BI138" s="313" t="str">
        <f>D27</f>
        <v>Monmouth Demonds</v>
      </c>
      <c r="BJ138" s="321"/>
    </row>
    <row r="139" spans="18:62" x14ac:dyDescent="0.3">
      <c r="R139" s="68"/>
      <c r="BD139" s="320"/>
      <c r="BE139" s="320"/>
      <c r="BF139" s="320"/>
      <c r="BG139" s="313"/>
      <c r="BH139" s="313" t="s">
        <v>246</v>
      </c>
      <c r="BI139" s="313"/>
      <c r="BJ139" s="313"/>
    </row>
    <row r="140" spans="18:62" x14ac:dyDescent="0.3">
      <c r="R140" s="68"/>
      <c r="BD140" s="320"/>
      <c r="BE140" s="320"/>
      <c r="BF140" s="320"/>
      <c r="BG140" s="313"/>
      <c r="BH140" s="313" t="s">
        <v>247</v>
      </c>
      <c r="BI140" s="319"/>
      <c r="BJ140" s="319"/>
    </row>
    <row r="141" spans="18:62" x14ac:dyDescent="0.3">
      <c r="R141" s="68"/>
      <c r="BD141" s="320"/>
      <c r="BE141" s="320"/>
      <c r="BF141" s="320"/>
      <c r="BG141" s="313"/>
      <c r="BH141" s="313" t="s">
        <v>248</v>
      </c>
      <c r="BI141" s="321"/>
      <c r="BJ141" s="321"/>
    </row>
    <row r="142" spans="18:62" x14ac:dyDescent="0.3">
      <c r="R142" s="68"/>
      <c r="BD142" s="320"/>
      <c r="BE142" s="320"/>
      <c r="BF142" s="320"/>
      <c r="BG142" s="313"/>
      <c r="BH142" s="313"/>
      <c r="BI142" s="320"/>
      <c r="BJ142" s="320"/>
    </row>
    <row r="143" spans="18:62" x14ac:dyDescent="0.3">
      <c r="R143" s="68"/>
      <c r="BD143" s="342"/>
      <c r="BE143" s="342"/>
      <c r="BF143" s="342"/>
      <c r="BG143" s="342"/>
      <c r="BH143" s="342"/>
      <c r="BI143" s="342"/>
      <c r="BJ143" s="342"/>
    </row>
    <row r="144" spans="18:62" ht="15.6" x14ac:dyDescent="0.3">
      <c r="R144" s="68"/>
      <c r="BD144" s="331" t="s">
        <v>249</v>
      </c>
      <c r="BE144" s="313"/>
      <c r="BF144" s="313"/>
      <c r="BG144" s="313"/>
      <c r="BH144" s="331" t="s">
        <v>249</v>
      </c>
      <c r="BI144" s="313"/>
      <c r="BJ144" s="313"/>
    </row>
    <row r="145" spans="18:62" x14ac:dyDescent="0.3">
      <c r="R145" s="68"/>
      <c r="BD145" s="313" t="s">
        <v>244</v>
      </c>
      <c r="BE145" s="313"/>
      <c r="BF145" s="313"/>
      <c r="BG145" s="313"/>
      <c r="BH145" s="313" t="s">
        <v>244</v>
      </c>
      <c r="BI145" s="313"/>
      <c r="BJ145" s="313"/>
    </row>
    <row r="146" spans="18:62" x14ac:dyDescent="0.3">
      <c r="R146" s="68"/>
      <c r="BD146" s="313" t="s">
        <v>245</v>
      </c>
      <c r="BE146" s="313"/>
      <c r="BF146" s="313"/>
      <c r="BG146" s="313"/>
      <c r="BH146" s="313" t="s">
        <v>245</v>
      </c>
      <c r="BI146" s="313"/>
      <c r="BJ146" s="313"/>
    </row>
    <row r="147" spans="18:62" x14ac:dyDescent="0.3">
      <c r="R147" s="68"/>
      <c r="BD147" s="314">
        <f>$BD$4</f>
        <v>40726</v>
      </c>
      <c r="BE147" s="313"/>
      <c r="BF147" s="313"/>
      <c r="BG147" s="313"/>
      <c r="BH147" s="314">
        <f>B25</f>
        <v>40727</v>
      </c>
      <c r="BI147" s="313"/>
      <c r="BJ147" s="313"/>
    </row>
    <row r="148" spans="18:62" x14ac:dyDescent="0.3">
      <c r="R148" s="68"/>
      <c r="BD148" s="312" t="str">
        <f>BH148</f>
        <v>Fair Haven</v>
      </c>
      <c r="BE148" s="313"/>
      <c r="BF148" s="313" t="s">
        <v>135</v>
      </c>
      <c r="BG148" s="313"/>
      <c r="BH148" s="312" t="str">
        <f>D6</f>
        <v>Fair Haven</v>
      </c>
      <c r="BI148" s="313"/>
      <c r="BJ148" s="313" t="s">
        <v>135</v>
      </c>
    </row>
    <row r="149" spans="18:62" x14ac:dyDescent="0.3">
      <c r="R149" s="68"/>
      <c r="BD149" s="312" t="str">
        <f>BH149</f>
        <v>Field #1</v>
      </c>
      <c r="BE149" s="313"/>
      <c r="BF149" s="313"/>
      <c r="BG149" s="313"/>
      <c r="BH149" s="312" t="str">
        <f>D7</f>
        <v>Field #1</v>
      </c>
      <c r="BI149" s="313"/>
      <c r="BJ149" s="313"/>
    </row>
    <row r="150" spans="18:62" x14ac:dyDescent="0.3">
      <c r="R150" s="68"/>
      <c r="BD150" s="316">
        <f>B29</f>
        <v>0.44791666666666669</v>
      </c>
      <c r="BE150" s="313" t="str">
        <f>D29</f>
        <v>NJ Orioles 15s</v>
      </c>
      <c r="BF150" s="319"/>
      <c r="BG150" s="313"/>
      <c r="BH150" s="316">
        <f>B32</f>
        <v>4.1666666666666664E-2</v>
      </c>
      <c r="BI150" s="313" t="str">
        <f>D32</f>
        <v>Monmouth Demonds</v>
      </c>
      <c r="BJ150" s="319"/>
    </row>
    <row r="151" spans="18:62" x14ac:dyDescent="0.3">
      <c r="R151" s="68"/>
      <c r="BD151" s="313"/>
      <c r="BE151" s="313" t="str">
        <f>D30</f>
        <v>East Coast Blaze</v>
      </c>
      <c r="BF151" s="321"/>
      <c r="BG151" s="313"/>
      <c r="BH151" s="313"/>
      <c r="BI151" s="313" t="str">
        <f>D33</f>
        <v>Hit n Run Highlanders</v>
      </c>
      <c r="BJ151" s="321"/>
    </row>
    <row r="152" spans="18:62" x14ac:dyDescent="0.3">
      <c r="R152" s="68"/>
      <c r="BD152" s="313" t="s">
        <v>246</v>
      </c>
      <c r="BE152" s="319"/>
      <c r="BF152" s="319"/>
      <c r="BG152" s="313"/>
      <c r="BH152" s="313" t="s">
        <v>246</v>
      </c>
      <c r="BI152" s="319"/>
      <c r="BJ152" s="319"/>
    </row>
    <row r="153" spans="18:62" x14ac:dyDescent="0.3">
      <c r="R153" s="68"/>
      <c r="BD153" s="313" t="s">
        <v>247</v>
      </c>
      <c r="BE153" s="319"/>
      <c r="BF153" s="319"/>
      <c r="BG153" s="313"/>
      <c r="BH153" s="313" t="s">
        <v>247</v>
      </c>
      <c r="BI153" s="319"/>
      <c r="BJ153" s="319"/>
    </row>
    <row r="154" spans="18:62" x14ac:dyDescent="0.3">
      <c r="R154" s="68"/>
      <c r="BD154" s="313" t="s">
        <v>248</v>
      </c>
      <c r="BE154" s="321"/>
      <c r="BF154" s="321"/>
      <c r="BG154" s="313"/>
      <c r="BH154" s="313" t="s">
        <v>248</v>
      </c>
      <c r="BI154" s="321"/>
      <c r="BJ154" s="321"/>
    </row>
    <row r="155" spans="18:62" x14ac:dyDescent="0.3">
      <c r="R155" s="68"/>
      <c r="BD155" s="313"/>
      <c r="BE155" s="320"/>
      <c r="BF155" s="320"/>
      <c r="BG155" s="313"/>
      <c r="BH155" s="313"/>
      <c r="BI155" s="320"/>
      <c r="BJ155" s="320"/>
    </row>
    <row r="156" spans="18:62" x14ac:dyDescent="0.3">
      <c r="R156" s="68"/>
      <c r="BD156" s="313"/>
      <c r="BE156" s="320"/>
      <c r="BF156" s="320"/>
      <c r="BG156" s="313"/>
      <c r="BH156" s="313"/>
      <c r="BI156" s="320"/>
      <c r="BJ156" s="320"/>
    </row>
    <row r="157" spans="18:62" x14ac:dyDescent="0.3">
      <c r="R157" s="68"/>
      <c r="BD157" s="313"/>
      <c r="BE157" s="313"/>
      <c r="BF157" s="313"/>
      <c r="BG157" s="313"/>
      <c r="BH157" s="313"/>
      <c r="BI157" s="313"/>
      <c r="BJ157" s="313"/>
    </row>
    <row r="158" spans="18:62" ht="15.6" x14ac:dyDescent="0.3">
      <c r="R158" s="68"/>
      <c r="BD158" s="331" t="s">
        <v>249</v>
      </c>
      <c r="BE158" s="313"/>
      <c r="BF158" s="313"/>
      <c r="BG158" s="313"/>
      <c r="BH158" s="331" t="s">
        <v>249</v>
      </c>
      <c r="BI158" s="313"/>
      <c r="BJ158" s="313"/>
    </row>
    <row r="159" spans="18:62" x14ac:dyDescent="0.3">
      <c r="R159" s="68"/>
      <c r="BD159" s="313" t="s">
        <v>244</v>
      </c>
      <c r="BE159" s="313"/>
      <c r="BF159" s="313"/>
      <c r="BG159" s="313"/>
      <c r="BH159" s="313" t="s">
        <v>244</v>
      </c>
      <c r="BI159" s="313"/>
      <c r="BJ159" s="313"/>
    </row>
    <row r="160" spans="18:62" x14ac:dyDescent="0.3">
      <c r="R160" s="68"/>
      <c r="BD160" s="313" t="s">
        <v>245</v>
      </c>
      <c r="BE160" s="313"/>
      <c r="BF160" s="313"/>
      <c r="BG160" s="313"/>
      <c r="BH160" s="313" t="s">
        <v>245</v>
      </c>
      <c r="BI160" s="313"/>
      <c r="BJ160" s="313"/>
    </row>
    <row r="161" spans="18:62" x14ac:dyDescent="0.3">
      <c r="R161" s="68"/>
      <c r="BD161" s="314">
        <f>$BH$147</f>
        <v>40727</v>
      </c>
      <c r="BE161" s="313"/>
      <c r="BF161" s="313"/>
      <c r="BG161" s="313"/>
      <c r="BH161" s="314">
        <f>$BH$147</f>
        <v>40727</v>
      </c>
      <c r="BI161" s="313"/>
      <c r="BJ161" s="313"/>
    </row>
    <row r="162" spans="18:62" x14ac:dyDescent="0.3">
      <c r="R162" s="68"/>
      <c r="BD162" s="324" t="str">
        <f>BH148</f>
        <v>Fair Haven</v>
      </c>
      <c r="BE162" s="313"/>
      <c r="BF162" s="313" t="s">
        <v>135</v>
      </c>
      <c r="BG162" s="313"/>
      <c r="BH162" s="324" t="str">
        <f>BH148</f>
        <v>Fair Haven</v>
      </c>
      <c r="BI162" s="313"/>
      <c r="BJ162" s="313" t="s">
        <v>135</v>
      </c>
    </row>
    <row r="163" spans="18:62" x14ac:dyDescent="0.3">
      <c r="R163" s="68"/>
      <c r="BD163" s="324" t="str">
        <f>BH149</f>
        <v>Field #1</v>
      </c>
      <c r="BE163" s="313"/>
      <c r="BF163" s="313"/>
      <c r="BG163" s="313"/>
      <c r="BH163" s="324" t="str">
        <f>BH149</f>
        <v>Field #1</v>
      </c>
      <c r="BI163" s="313"/>
      <c r="BJ163" s="313"/>
    </row>
    <row r="164" spans="18:62" x14ac:dyDescent="0.3">
      <c r="R164" s="68"/>
      <c r="BD164" s="316">
        <f>B35</f>
        <v>0.13541666666666666</v>
      </c>
      <c r="BE164" s="313" t="str">
        <f>D35</f>
        <v>Langan Baseball 1</v>
      </c>
      <c r="BF164" s="319"/>
      <c r="BG164" s="313"/>
      <c r="BH164" s="316">
        <f>B38</f>
        <v>0.22916666666666666</v>
      </c>
      <c r="BI164" s="313" t="str">
        <f>D38</f>
        <v>Hit n Run Highlanders</v>
      </c>
      <c r="BJ164" s="319"/>
    </row>
    <row r="165" spans="18:62" x14ac:dyDescent="0.3">
      <c r="R165" s="68"/>
      <c r="BD165" s="313"/>
      <c r="BE165" s="313" t="str">
        <f>D36</f>
        <v>NJ Orioles 15s</v>
      </c>
      <c r="BF165" s="321"/>
      <c r="BG165" s="313"/>
      <c r="BH165" s="313"/>
      <c r="BI165" s="313" t="str">
        <f>D39</f>
        <v>Langan Baseball 1</v>
      </c>
      <c r="BJ165" s="321"/>
    </row>
    <row r="166" spans="18:62" x14ac:dyDescent="0.3">
      <c r="R166" s="68"/>
      <c r="BD166" s="313" t="s">
        <v>246</v>
      </c>
      <c r="BE166" s="337"/>
      <c r="BF166" s="337"/>
      <c r="BG166" s="313"/>
      <c r="BH166" s="313" t="s">
        <v>246</v>
      </c>
      <c r="BI166" s="319"/>
      <c r="BJ166" s="319"/>
    </row>
    <row r="167" spans="18:62" x14ac:dyDescent="0.3">
      <c r="R167" s="68"/>
      <c r="BD167" s="313" t="s">
        <v>247</v>
      </c>
      <c r="BE167" s="319"/>
      <c r="BF167" s="319"/>
      <c r="BG167" s="313"/>
      <c r="BH167" s="313" t="s">
        <v>247</v>
      </c>
      <c r="BI167" s="319"/>
      <c r="BJ167" s="319"/>
    </row>
    <row r="168" spans="18:62" x14ac:dyDescent="0.3">
      <c r="R168" s="68"/>
      <c r="BD168" s="313" t="s">
        <v>248</v>
      </c>
      <c r="BE168" s="321"/>
      <c r="BF168" s="321"/>
      <c r="BG168" s="313"/>
      <c r="BH168" s="313" t="s">
        <v>248</v>
      </c>
      <c r="BI168" s="321"/>
      <c r="BJ168" s="321"/>
    </row>
    <row r="169" spans="18:62" x14ac:dyDescent="0.3">
      <c r="R169" s="68"/>
      <c r="BD169" s="313"/>
      <c r="BE169" s="320"/>
      <c r="BF169" s="320"/>
      <c r="BG169" s="313"/>
      <c r="BH169" s="313"/>
      <c r="BI169" s="320"/>
      <c r="BJ169" s="320"/>
    </row>
    <row r="170" spans="18:62" x14ac:dyDescent="0.3">
      <c r="R170" s="68"/>
      <c r="BD170" s="313"/>
      <c r="BE170" s="313"/>
      <c r="BF170" s="313"/>
      <c r="BG170" s="313"/>
      <c r="BH170" s="313"/>
      <c r="BI170" s="313"/>
      <c r="BJ170" s="313"/>
    </row>
    <row r="171" spans="18:62" ht="15.6" x14ac:dyDescent="0.3">
      <c r="R171" s="68"/>
      <c r="BD171" s="331" t="s">
        <v>249</v>
      </c>
      <c r="BE171" s="313"/>
      <c r="BF171" s="313"/>
      <c r="BG171" s="313"/>
      <c r="BH171" s="331" t="s">
        <v>249</v>
      </c>
      <c r="BI171" s="313"/>
      <c r="BJ171" s="313"/>
    </row>
    <row r="172" spans="18:62" x14ac:dyDescent="0.3">
      <c r="R172" s="68"/>
      <c r="BD172" s="313" t="s">
        <v>244</v>
      </c>
      <c r="BE172" s="313"/>
      <c r="BF172" s="313"/>
      <c r="BG172" s="313"/>
      <c r="BH172" s="313" t="s">
        <v>244</v>
      </c>
      <c r="BI172" s="313"/>
      <c r="BJ172" s="313"/>
    </row>
    <row r="173" spans="18:62" x14ac:dyDescent="0.3">
      <c r="R173" s="68"/>
      <c r="BD173" s="313" t="s">
        <v>245</v>
      </c>
      <c r="BE173" s="313"/>
      <c r="BF173" s="313"/>
      <c r="BG173" s="313"/>
      <c r="BH173" s="313" t="s">
        <v>245</v>
      </c>
      <c r="BI173" s="313"/>
      <c r="BJ173" s="313"/>
    </row>
    <row r="174" spans="18:62" x14ac:dyDescent="0.3">
      <c r="R174" s="68"/>
      <c r="BD174" s="314">
        <f>$BH$147</f>
        <v>40727</v>
      </c>
      <c r="BE174" s="313"/>
      <c r="BF174" s="313"/>
      <c r="BG174" s="313"/>
      <c r="BH174" s="314">
        <f>$BH$147</f>
        <v>40727</v>
      </c>
      <c r="BI174" s="313"/>
      <c r="BJ174" s="313"/>
    </row>
    <row r="175" spans="18:62" x14ac:dyDescent="0.3">
      <c r="R175" s="68"/>
      <c r="BD175" s="324" t="str">
        <f>BH188</f>
        <v>Meadow Ridge</v>
      </c>
      <c r="BE175" s="313"/>
      <c r="BF175" s="313" t="s">
        <v>135</v>
      </c>
      <c r="BG175" s="313"/>
      <c r="BH175" s="324" t="str">
        <f>BH188</f>
        <v>Meadow Ridge</v>
      </c>
      <c r="BI175" s="313"/>
      <c r="BJ175" s="313" t="s">
        <v>135</v>
      </c>
    </row>
    <row r="176" spans="18:62" x14ac:dyDescent="0.3">
      <c r="R176" s="68"/>
      <c r="BD176" s="324" t="str">
        <f>BH189</f>
        <v>East Field</v>
      </c>
      <c r="BE176" s="313"/>
      <c r="BF176" s="313"/>
      <c r="BG176" s="313"/>
      <c r="BH176" s="324" t="str">
        <f>BH189</f>
        <v>East Field</v>
      </c>
      <c r="BI176" s="313"/>
      <c r="BJ176" s="313"/>
    </row>
    <row r="177" spans="18:62" x14ac:dyDescent="0.3">
      <c r="R177" s="68"/>
      <c r="BD177" s="316">
        <f>$BH$137</f>
        <v>0.35416666666666669</v>
      </c>
      <c r="BE177" s="313" t="str">
        <f>H26</f>
        <v>Hanover Hurricanes</v>
      </c>
      <c r="BF177" s="319"/>
      <c r="BG177" s="313"/>
      <c r="BH177" s="316">
        <f>$BD$150</f>
        <v>0.44791666666666669</v>
      </c>
      <c r="BI177" s="313" t="str">
        <f>H29</f>
        <v>Jersey Shore Lightning</v>
      </c>
      <c r="BJ177" s="319"/>
    </row>
    <row r="178" spans="18:62" x14ac:dyDescent="0.3">
      <c r="R178" s="68"/>
      <c r="BD178" s="313"/>
      <c r="BE178" s="313" t="str">
        <f>H27</f>
        <v>Old Bridge Yankees</v>
      </c>
      <c r="BF178" s="321"/>
      <c r="BG178" s="313"/>
      <c r="BH178" s="313"/>
      <c r="BI178" s="313" t="str">
        <f>H30</f>
        <v>Hanover Hurricanes</v>
      </c>
      <c r="BJ178" s="321"/>
    </row>
    <row r="179" spans="18:62" x14ac:dyDescent="0.3">
      <c r="R179" s="68"/>
      <c r="BD179" s="313" t="s">
        <v>246</v>
      </c>
      <c r="BE179" s="319"/>
      <c r="BF179" s="319"/>
      <c r="BG179" s="313"/>
      <c r="BH179" s="313" t="s">
        <v>246</v>
      </c>
      <c r="BI179" s="319"/>
      <c r="BJ179" s="319"/>
    </row>
    <row r="180" spans="18:62" x14ac:dyDescent="0.3">
      <c r="R180" s="68"/>
      <c r="BD180" s="313" t="s">
        <v>247</v>
      </c>
      <c r="BE180" s="319"/>
      <c r="BF180" s="319"/>
      <c r="BG180" s="313"/>
      <c r="BH180" s="313" t="s">
        <v>247</v>
      </c>
      <c r="BI180" s="319"/>
      <c r="BJ180" s="319"/>
    </row>
    <row r="181" spans="18:62" x14ac:dyDescent="0.3">
      <c r="R181" s="68"/>
      <c r="BD181" s="313" t="s">
        <v>248</v>
      </c>
      <c r="BE181" s="321"/>
      <c r="BF181" s="321"/>
      <c r="BG181" s="313"/>
      <c r="BH181" s="313" t="s">
        <v>248</v>
      </c>
      <c r="BI181" s="321"/>
      <c r="BJ181" s="321"/>
    </row>
    <row r="182" spans="18:62" x14ac:dyDescent="0.3">
      <c r="R182" s="68"/>
      <c r="BD182" s="313"/>
      <c r="BE182" s="320"/>
      <c r="BF182" s="320"/>
      <c r="BG182" s="313"/>
      <c r="BH182" s="313"/>
      <c r="BI182" s="320"/>
      <c r="BJ182" s="320"/>
    </row>
    <row r="183" spans="18:62" x14ac:dyDescent="0.3">
      <c r="R183" s="68"/>
      <c r="BD183" s="313"/>
      <c r="BE183" s="313"/>
      <c r="BF183" s="313"/>
      <c r="BG183" s="313"/>
      <c r="BH183" s="313"/>
      <c r="BI183" s="313"/>
      <c r="BJ183" s="313"/>
    </row>
    <row r="184" spans="18:62" ht="15.6" x14ac:dyDescent="0.3">
      <c r="R184" s="68"/>
      <c r="BD184" s="331" t="s">
        <v>249</v>
      </c>
      <c r="BE184" s="313"/>
      <c r="BF184" s="313"/>
      <c r="BG184" s="313"/>
      <c r="BH184" s="331" t="s">
        <v>249</v>
      </c>
      <c r="BI184" s="313"/>
      <c r="BJ184" s="313"/>
    </row>
    <row r="185" spans="18:62" x14ac:dyDescent="0.3">
      <c r="R185" s="68"/>
      <c r="BD185" s="313" t="s">
        <v>244</v>
      </c>
      <c r="BE185" s="313"/>
      <c r="BF185" s="313"/>
      <c r="BG185" s="313"/>
      <c r="BH185" s="313" t="s">
        <v>244</v>
      </c>
      <c r="BI185" s="313"/>
      <c r="BJ185" s="313"/>
    </row>
    <row r="186" spans="18:62" x14ac:dyDescent="0.3">
      <c r="R186" s="68"/>
      <c r="BD186" s="313" t="s">
        <v>245</v>
      </c>
      <c r="BE186" s="313"/>
      <c r="BF186" s="313"/>
      <c r="BG186" s="313"/>
      <c r="BH186" s="313" t="s">
        <v>245</v>
      </c>
      <c r="BI186" s="313"/>
      <c r="BJ186" s="313"/>
    </row>
    <row r="187" spans="18:62" x14ac:dyDescent="0.3">
      <c r="R187" s="68"/>
      <c r="BD187" s="314">
        <f>$BH$147</f>
        <v>40727</v>
      </c>
      <c r="BE187" s="313"/>
      <c r="BF187" s="313"/>
      <c r="BG187" s="313"/>
      <c r="BH187" s="314">
        <f>$BH$147</f>
        <v>40727</v>
      </c>
      <c r="BI187" s="313"/>
      <c r="BJ187" s="313"/>
    </row>
    <row r="188" spans="18:62" x14ac:dyDescent="0.3">
      <c r="R188" s="68"/>
      <c r="BD188" s="324" t="str">
        <f>BH188</f>
        <v>Meadow Ridge</v>
      </c>
      <c r="BE188" s="313"/>
      <c r="BF188" s="313" t="s">
        <v>135</v>
      </c>
      <c r="BG188" s="313"/>
      <c r="BH188" s="324" t="str">
        <f>H6</f>
        <v>Meadow Ridge</v>
      </c>
      <c r="BI188" s="313"/>
      <c r="BJ188" s="313" t="s">
        <v>135</v>
      </c>
    </row>
    <row r="189" spans="18:62" x14ac:dyDescent="0.3">
      <c r="R189" s="68"/>
      <c r="BD189" s="324" t="str">
        <f>BH189</f>
        <v>East Field</v>
      </c>
      <c r="BE189" s="313"/>
      <c r="BF189" s="313"/>
      <c r="BG189" s="313"/>
      <c r="BH189" s="324" t="str">
        <f>H25</f>
        <v>East Field</v>
      </c>
      <c r="BI189" s="313"/>
      <c r="BJ189" s="313"/>
    </row>
    <row r="190" spans="18:62" x14ac:dyDescent="0.3">
      <c r="R190" s="68"/>
      <c r="BD190" s="316">
        <f>$BH$150</f>
        <v>4.1666666666666664E-2</v>
      </c>
      <c r="BE190" s="313" t="str">
        <f>H32</f>
        <v>Old Bridge Yankees</v>
      </c>
      <c r="BF190" s="319"/>
      <c r="BG190" s="313"/>
      <c r="BH190" s="316">
        <f>$BD$164</f>
        <v>0.13541666666666666</v>
      </c>
      <c r="BI190" s="313" t="str">
        <f>H35</f>
        <v>NJ Marlins</v>
      </c>
      <c r="BJ190" s="319"/>
    </row>
    <row r="191" spans="18:62" x14ac:dyDescent="0.3">
      <c r="R191" s="68"/>
      <c r="BD191" s="313"/>
      <c r="BE191" s="313" t="str">
        <f>H33</f>
        <v>Wolfpack</v>
      </c>
      <c r="BF191" s="321"/>
      <c r="BG191" s="313"/>
      <c r="BH191" s="313"/>
      <c r="BI191" s="313" t="str">
        <f>H36</f>
        <v>Jersey Shore Lightning</v>
      </c>
      <c r="BJ191" s="321"/>
    </row>
    <row r="192" spans="18:62" x14ac:dyDescent="0.3">
      <c r="R192" s="68"/>
      <c r="BD192" s="313" t="s">
        <v>246</v>
      </c>
      <c r="BE192" s="319"/>
      <c r="BF192" s="319"/>
      <c r="BG192" s="313"/>
      <c r="BH192" s="313" t="s">
        <v>246</v>
      </c>
      <c r="BI192" s="319"/>
      <c r="BJ192" s="319"/>
    </row>
    <row r="193" spans="18:62" x14ac:dyDescent="0.3">
      <c r="R193" s="68"/>
      <c r="BD193" s="313" t="s">
        <v>247</v>
      </c>
      <c r="BE193" s="319"/>
      <c r="BF193" s="319"/>
      <c r="BG193" s="313"/>
      <c r="BH193" s="313" t="s">
        <v>247</v>
      </c>
      <c r="BI193" s="319"/>
      <c r="BJ193" s="319"/>
    </row>
    <row r="194" spans="18:62" x14ac:dyDescent="0.3">
      <c r="R194" s="68"/>
      <c r="BD194" s="313" t="s">
        <v>248</v>
      </c>
      <c r="BE194" s="321"/>
      <c r="BF194" s="321"/>
      <c r="BG194" s="313"/>
      <c r="BH194" s="313" t="s">
        <v>248</v>
      </c>
      <c r="BI194" s="321"/>
      <c r="BJ194" s="321"/>
    </row>
    <row r="195" spans="18:62" x14ac:dyDescent="0.3">
      <c r="R195" s="68"/>
      <c r="BD195" s="313"/>
      <c r="BE195" s="320"/>
      <c r="BF195" s="320"/>
      <c r="BG195" s="313"/>
      <c r="BH195" s="313"/>
      <c r="BI195" s="320"/>
      <c r="BJ195" s="320"/>
    </row>
    <row r="196" spans="18:62" x14ac:dyDescent="0.3">
      <c r="R196" s="68"/>
      <c r="BD196" s="313"/>
      <c r="BE196" s="313"/>
      <c r="BF196" s="313"/>
      <c r="BG196" s="313"/>
      <c r="BH196" s="313"/>
      <c r="BI196" s="313"/>
      <c r="BJ196" s="313"/>
    </row>
    <row r="197" spans="18:62" ht="15.6" x14ac:dyDescent="0.3">
      <c r="R197" s="68"/>
      <c r="BD197" s="331" t="s">
        <v>249</v>
      </c>
      <c r="BE197" s="313"/>
      <c r="BF197" s="313"/>
      <c r="BG197" s="313"/>
      <c r="BH197" s="331" t="s">
        <v>249</v>
      </c>
      <c r="BI197" s="313"/>
      <c r="BJ197" s="313"/>
    </row>
    <row r="198" spans="18:62" x14ac:dyDescent="0.3">
      <c r="R198" s="68"/>
      <c r="BD198" s="313" t="s">
        <v>244</v>
      </c>
      <c r="BE198" s="313"/>
      <c r="BF198" s="313"/>
      <c r="BG198" s="313"/>
      <c r="BH198" s="313" t="s">
        <v>244</v>
      </c>
      <c r="BI198" s="313"/>
      <c r="BJ198" s="313"/>
    </row>
    <row r="199" spans="18:62" x14ac:dyDescent="0.3">
      <c r="R199" s="68"/>
      <c r="BD199" s="313" t="s">
        <v>245</v>
      </c>
      <c r="BE199" s="313"/>
      <c r="BF199" s="313"/>
      <c r="BG199" s="313"/>
      <c r="BH199" s="313" t="s">
        <v>245</v>
      </c>
      <c r="BI199" s="313"/>
      <c r="BJ199" s="313"/>
    </row>
    <row r="200" spans="18:62" x14ac:dyDescent="0.3">
      <c r="R200" s="68"/>
      <c r="BD200" s="314">
        <f>$BH$147</f>
        <v>40727</v>
      </c>
      <c r="BE200" s="313"/>
      <c r="BF200" s="313"/>
      <c r="BG200" s="313"/>
      <c r="BH200" s="314">
        <f>$BH$147</f>
        <v>40727</v>
      </c>
      <c r="BI200" s="313"/>
      <c r="BJ200" s="313"/>
    </row>
    <row r="201" spans="18:62" x14ac:dyDescent="0.3">
      <c r="R201" s="68"/>
      <c r="BD201" s="324" t="str">
        <f>BH188</f>
        <v>Meadow Ridge</v>
      </c>
      <c r="BE201" s="313"/>
      <c r="BF201" s="313" t="s">
        <v>135</v>
      </c>
      <c r="BG201" s="313"/>
      <c r="BH201" s="324" t="str">
        <f>L24</f>
        <v>Hockhockson</v>
      </c>
      <c r="BI201" s="313"/>
      <c r="BJ201" s="313" t="s">
        <v>135</v>
      </c>
    </row>
    <row r="202" spans="18:62" x14ac:dyDescent="0.3">
      <c r="R202" s="68"/>
      <c r="BD202" s="324" t="str">
        <f>BH189</f>
        <v>East Field</v>
      </c>
      <c r="BE202" s="313"/>
      <c r="BF202" s="313"/>
      <c r="BG202" s="313"/>
      <c r="BH202" s="324" t="str">
        <f>L25</f>
        <v>Field #1</v>
      </c>
      <c r="BI202" s="313"/>
      <c r="BJ202" s="313"/>
    </row>
    <row r="203" spans="18:62" x14ac:dyDescent="0.3">
      <c r="R203" s="68"/>
      <c r="BD203" s="316">
        <f>$BH$164</f>
        <v>0.22916666666666666</v>
      </c>
      <c r="BE203" s="313" t="str">
        <f>H38</f>
        <v>Wolfpack</v>
      </c>
      <c r="BF203" s="319"/>
      <c r="BG203" s="313"/>
      <c r="BH203" s="316">
        <f>$BD$177</f>
        <v>0.35416666666666669</v>
      </c>
      <c r="BI203" s="313" t="str">
        <f>L26</f>
        <v>NJ 9ers "M"</v>
      </c>
      <c r="BJ203" s="319"/>
    </row>
    <row r="204" spans="18:62" x14ac:dyDescent="0.3">
      <c r="R204" s="68"/>
      <c r="BD204" s="313"/>
      <c r="BE204" s="313" t="str">
        <f>H39</f>
        <v>NJ Marlins</v>
      </c>
      <c r="BF204" s="321"/>
      <c r="BG204" s="313"/>
      <c r="BH204" s="313"/>
      <c r="BI204" s="313" t="str">
        <f>L27</f>
        <v>Marloboro Renegades</v>
      </c>
      <c r="BJ204" s="321"/>
    </row>
    <row r="205" spans="18:62" x14ac:dyDescent="0.3">
      <c r="R205" s="68"/>
      <c r="BD205" s="313" t="s">
        <v>246</v>
      </c>
      <c r="BE205" s="319"/>
      <c r="BF205" s="319"/>
      <c r="BG205" s="313"/>
      <c r="BH205" s="313" t="s">
        <v>246</v>
      </c>
      <c r="BI205" s="319"/>
      <c r="BJ205" s="319"/>
    </row>
    <row r="206" spans="18:62" x14ac:dyDescent="0.3">
      <c r="R206" s="68"/>
      <c r="BD206" s="313" t="s">
        <v>247</v>
      </c>
      <c r="BE206" s="319"/>
      <c r="BF206" s="319"/>
      <c r="BG206" s="313"/>
      <c r="BH206" s="313" t="s">
        <v>247</v>
      </c>
      <c r="BI206" s="319"/>
      <c r="BJ206" s="319"/>
    </row>
    <row r="207" spans="18:62" x14ac:dyDescent="0.3">
      <c r="R207" s="68"/>
      <c r="BD207" s="313" t="s">
        <v>248</v>
      </c>
      <c r="BE207" s="321"/>
      <c r="BF207" s="321"/>
      <c r="BG207" s="313"/>
      <c r="BH207" s="313" t="s">
        <v>248</v>
      </c>
      <c r="BI207" s="321"/>
      <c r="BJ207" s="321"/>
    </row>
    <row r="208" spans="18:62" x14ac:dyDescent="0.3">
      <c r="R208" s="68"/>
      <c r="BD208" s="313"/>
      <c r="BE208" s="320"/>
      <c r="BF208" s="320"/>
      <c r="BG208" s="313"/>
      <c r="BH208" s="313"/>
      <c r="BI208" s="320"/>
      <c r="BJ208" s="320"/>
    </row>
    <row r="209" spans="18:62" x14ac:dyDescent="0.3">
      <c r="R209" s="68"/>
      <c r="BD209" s="313"/>
      <c r="BE209" s="320"/>
      <c r="BF209" s="320"/>
      <c r="BG209" s="313"/>
      <c r="BH209" s="313"/>
      <c r="BI209" s="320"/>
      <c r="BJ209" s="320"/>
    </row>
    <row r="210" spans="18:62" x14ac:dyDescent="0.3">
      <c r="R210" s="68"/>
      <c r="BD210" s="313"/>
      <c r="BE210" s="313"/>
      <c r="BF210" s="313"/>
      <c r="BG210" s="313"/>
      <c r="BH210" s="313"/>
      <c r="BI210" s="313"/>
      <c r="BJ210" s="313"/>
    </row>
    <row r="211" spans="18:62" ht="15.6" x14ac:dyDescent="0.3">
      <c r="R211" s="68"/>
      <c r="BD211" s="331" t="s">
        <v>249</v>
      </c>
      <c r="BE211" s="313"/>
      <c r="BF211" s="313"/>
      <c r="BG211" s="313"/>
      <c r="BH211" s="331" t="s">
        <v>249</v>
      </c>
      <c r="BI211" s="313"/>
      <c r="BJ211" s="313"/>
    </row>
    <row r="212" spans="18:62" x14ac:dyDescent="0.3">
      <c r="R212" s="68"/>
      <c r="BD212" s="313" t="s">
        <v>244</v>
      </c>
      <c r="BE212" s="313"/>
      <c r="BF212" s="313"/>
      <c r="BG212" s="313"/>
      <c r="BH212" s="313" t="s">
        <v>244</v>
      </c>
      <c r="BI212" s="313"/>
      <c r="BJ212" s="313"/>
    </row>
    <row r="213" spans="18:62" x14ac:dyDescent="0.3">
      <c r="R213" s="68"/>
      <c r="BD213" s="313" t="s">
        <v>245</v>
      </c>
      <c r="BE213" s="313"/>
      <c r="BF213" s="313"/>
      <c r="BG213" s="313"/>
      <c r="BH213" s="313" t="s">
        <v>245</v>
      </c>
      <c r="BI213" s="313"/>
      <c r="BJ213" s="313"/>
    </row>
    <row r="214" spans="18:62" x14ac:dyDescent="0.3">
      <c r="R214" s="68"/>
      <c r="BD214" s="314">
        <f>$BH$147</f>
        <v>40727</v>
      </c>
      <c r="BE214" s="313"/>
      <c r="BF214" s="313"/>
      <c r="BG214" s="313"/>
      <c r="BH214" s="314">
        <f>$BH$147</f>
        <v>40727</v>
      </c>
      <c r="BI214" s="313"/>
      <c r="BJ214" s="313"/>
    </row>
    <row r="215" spans="18:62" x14ac:dyDescent="0.3">
      <c r="R215" s="68"/>
      <c r="BD215" s="324" t="str">
        <f>BH201</f>
        <v>Hockhockson</v>
      </c>
      <c r="BE215" s="313"/>
      <c r="BF215" s="313" t="s">
        <v>135</v>
      </c>
      <c r="BG215" s="313"/>
      <c r="BH215" s="324" t="str">
        <f>BH201</f>
        <v>Hockhockson</v>
      </c>
      <c r="BI215" s="313"/>
      <c r="BJ215" s="313" t="s">
        <v>135</v>
      </c>
    </row>
    <row r="216" spans="18:62" x14ac:dyDescent="0.3">
      <c r="R216" s="68"/>
      <c r="BD216" s="324" t="str">
        <f>BH202</f>
        <v>Field #1</v>
      </c>
      <c r="BE216" s="313"/>
      <c r="BF216" s="313"/>
      <c r="BG216" s="313"/>
      <c r="BH216" s="324" t="str">
        <f>BH202</f>
        <v>Field #1</v>
      </c>
      <c r="BI216" s="313"/>
      <c r="BJ216" s="313"/>
    </row>
    <row r="217" spans="18:62" x14ac:dyDescent="0.3">
      <c r="R217" s="68"/>
      <c r="BD217" s="316">
        <f>B29</f>
        <v>0.44791666666666669</v>
      </c>
      <c r="BE217" s="313" t="str">
        <f>L29</f>
        <v>NJ Orioles 16s</v>
      </c>
      <c r="BF217" s="319"/>
      <c r="BG217" s="313"/>
      <c r="BH217" s="316">
        <f>B32</f>
        <v>4.1666666666666664E-2</v>
      </c>
      <c r="BI217" s="313" t="str">
        <f>L32</f>
        <v>Marloboro Renegades</v>
      </c>
      <c r="BJ217" s="319"/>
    </row>
    <row r="218" spans="18:62" x14ac:dyDescent="0.3">
      <c r="R218" s="68"/>
      <c r="BD218" s="313"/>
      <c r="BE218" s="313" t="str">
        <f>L30</f>
        <v>NJ 9ers "M"</v>
      </c>
      <c r="BF218" s="321"/>
      <c r="BG218" s="313"/>
      <c r="BH218" s="313"/>
      <c r="BI218" s="313" t="str">
        <f>L33</f>
        <v>Wilkes Barre</v>
      </c>
      <c r="BJ218" s="321"/>
    </row>
    <row r="219" spans="18:62" x14ac:dyDescent="0.3">
      <c r="R219" s="68"/>
      <c r="BD219" s="313" t="s">
        <v>246</v>
      </c>
      <c r="BE219" s="319"/>
      <c r="BF219" s="319"/>
      <c r="BG219" s="313"/>
      <c r="BH219" s="313" t="s">
        <v>246</v>
      </c>
      <c r="BI219" s="319"/>
      <c r="BJ219" s="319"/>
    </row>
    <row r="220" spans="18:62" x14ac:dyDescent="0.3">
      <c r="R220" s="68"/>
      <c r="BD220" s="313" t="s">
        <v>247</v>
      </c>
      <c r="BE220" s="319"/>
      <c r="BF220" s="319"/>
      <c r="BG220" s="313"/>
      <c r="BH220" s="313" t="s">
        <v>247</v>
      </c>
      <c r="BI220" s="319"/>
      <c r="BJ220" s="319"/>
    </row>
    <row r="221" spans="18:62" x14ac:dyDescent="0.3">
      <c r="R221" s="68"/>
      <c r="BD221" s="313" t="s">
        <v>248</v>
      </c>
      <c r="BE221" s="321"/>
      <c r="BF221" s="321"/>
      <c r="BG221" s="313"/>
      <c r="BH221" s="313" t="s">
        <v>248</v>
      </c>
      <c r="BI221" s="321"/>
      <c r="BJ221" s="321"/>
    </row>
    <row r="222" spans="18:62" x14ac:dyDescent="0.3">
      <c r="R222" s="68"/>
      <c r="BD222" s="313"/>
      <c r="BE222" s="320"/>
      <c r="BF222" s="320"/>
      <c r="BG222" s="313"/>
      <c r="BH222" s="313"/>
      <c r="BI222" s="320"/>
      <c r="BJ222" s="320"/>
    </row>
    <row r="223" spans="18:62" x14ac:dyDescent="0.3">
      <c r="R223" s="68"/>
      <c r="BD223" s="313"/>
      <c r="BE223" s="313"/>
      <c r="BF223" s="313"/>
      <c r="BG223" s="313"/>
      <c r="BH223" s="313"/>
      <c r="BI223" s="313"/>
      <c r="BJ223" s="313"/>
    </row>
    <row r="224" spans="18:62" ht="15.6" x14ac:dyDescent="0.3">
      <c r="R224" s="68"/>
      <c r="BD224" s="331" t="s">
        <v>249</v>
      </c>
      <c r="BE224" s="313"/>
      <c r="BF224" s="313"/>
      <c r="BG224" s="313"/>
      <c r="BH224" s="331" t="s">
        <v>249</v>
      </c>
      <c r="BI224" s="313"/>
      <c r="BJ224" s="313"/>
    </row>
    <row r="225" spans="18:62" x14ac:dyDescent="0.3">
      <c r="R225" s="68"/>
      <c r="BD225" s="313" t="s">
        <v>244</v>
      </c>
      <c r="BE225" s="313"/>
      <c r="BF225" s="313"/>
      <c r="BG225" s="313"/>
      <c r="BH225" s="313" t="s">
        <v>244</v>
      </c>
      <c r="BI225" s="313"/>
      <c r="BJ225" s="313"/>
    </row>
    <row r="226" spans="18:62" x14ac:dyDescent="0.3">
      <c r="R226" s="68"/>
      <c r="BD226" s="313" t="s">
        <v>245</v>
      </c>
      <c r="BE226" s="313"/>
      <c r="BF226" s="313"/>
      <c r="BG226" s="313"/>
      <c r="BH226" s="313" t="s">
        <v>245</v>
      </c>
      <c r="BI226" s="313"/>
      <c r="BJ226" s="313"/>
    </row>
    <row r="227" spans="18:62" x14ac:dyDescent="0.3">
      <c r="R227" s="68"/>
      <c r="BD227" s="314">
        <f>$BH$147</f>
        <v>40727</v>
      </c>
      <c r="BE227" s="313"/>
      <c r="BF227" s="313"/>
      <c r="BG227" s="313"/>
      <c r="BH227" s="314">
        <f>$BH$147</f>
        <v>40727</v>
      </c>
      <c r="BI227" s="313"/>
      <c r="BJ227" s="313"/>
    </row>
    <row r="228" spans="18:62" x14ac:dyDescent="0.3">
      <c r="R228" s="68"/>
      <c r="BD228" s="324" t="str">
        <f>BH201</f>
        <v>Hockhockson</v>
      </c>
      <c r="BE228" s="313"/>
      <c r="BF228" s="313" t="s">
        <v>135</v>
      </c>
      <c r="BG228" s="313"/>
      <c r="BH228" s="324" t="str">
        <f>BH201</f>
        <v>Hockhockson</v>
      </c>
      <c r="BI228" s="313"/>
      <c r="BJ228" s="313" t="s">
        <v>135</v>
      </c>
    </row>
    <row r="229" spans="18:62" x14ac:dyDescent="0.3">
      <c r="R229" s="68"/>
      <c r="BD229" s="324" t="str">
        <f>BH202</f>
        <v>Field #1</v>
      </c>
      <c r="BE229" s="313"/>
      <c r="BF229" s="313"/>
      <c r="BG229" s="313"/>
      <c r="BH229" s="324" t="str">
        <f>BH202</f>
        <v>Field #1</v>
      </c>
      <c r="BI229" s="313"/>
      <c r="BJ229" s="313"/>
    </row>
    <row r="230" spans="18:62" x14ac:dyDescent="0.3">
      <c r="R230" s="68"/>
      <c r="BD230" s="316">
        <f>B35</f>
        <v>0.13541666666666666</v>
      </c>
      <c r="BE230" s="313" t="str">
        <f>L35</f>
        <v>Matawan Huskies</v>
      </c>
      <c r="BF230" s="319"/>
      <c r="BG230" s="313"/>
      <c r="BH230" s="316">
        <f>B38</f>
        <v>0.22916666666666666</v>
      </c>
      <c r="BI230" s="313" t="str">
        <f>L38</f>
        <v>Wilkes Barre</v>
      </c>
      <c r="BJ230" s="319"/>
    </row>
    <row r="231" spans="18:62" x14ac:dyDescent="0.3">
      <c r="R231" s="68"/>
      <c r="BD231" s="313"/>
      <c r="BE231" s="313" t="str">
        <f>L36</f>
        <v>NJ Orioles 16s</v>
      </c>
      <c r="BF231" s="321"/>
      <c r="BG231" s="313"/>
      <c r="BH231" s="313"/>
      <c r="BI231" s="313" t="str">
        <f>L39</f>
        <v>Matawan Huskies</v>
      </c>
      <c r="BJ231" s="321"/>
    </row>
    <row r="232" spans="18:62" x14ac:dyDescent="0.3">
      <c r="R232" s="68"/>
      <c r="BD232" s="313" t="s">
        <v>246</v>
      </c>
      <c r="BE232" s="313"/>
      <c r="BF232" s="313"/>
      <c r="BG232" s="313"/>
      <c r="BH232" s="313" t="s">
        <v>246</v>
      </c>
      <c r="BI232" s="313"/>
      <c r="BJ232" s="313"/>
    </row>
    <row r="233" spans="18:62" x14ac:dyDescent="0.3">
      <c r="R233" s="68"/>
      <c r="BD233" s="313" t="s">
        <v>247</v>
      </c>
      <c r="BE233" s="319"/>
      <c r="BF233" s="319"/>
      <c r="BG233" s="313"/>
      <c r="BH233" s="313" t="s">
        <v>247</v>
      </c>
      <c r="BI233" s="319"/>
      <c r="BJ233" s="319"/>
    </row>
    <row r="234" spans="18:62" x14ac:dyDescent="0.3">
      <c r="R234" s="68"/>
      <c r="BD234" s="313" t="s">
        <v>248</v>
      </c>
      <c r="BE234" s="321"/>
      <c r="BF234" s="321"/>
      <c r="BG234" s="313"/>
      <c r="BH234" s="313" t="s">
        <v>248</v>
      </c>
      <c r="BI234" s="321"/>
      <c r="BJ234" s="321"/>
    </row>
    <row r="235" spans="18:62" x14ac:dyDescent="0.3">
      <c r="R235" s="68"/>
      <c r="BD235" s="313"/>
      <c r="BE235" s="320"/>
      <c r="BF235" s="320"/>
      <c r="BG235" s="313"/>
      <c r="BH235" s="313"/>
      <c r="BI235" s="320"/>
      <c r="BJ235" s="320"/>
    </row>
    <row r="236" spans="18:62" x14ac:dyDescent="0.3">
      <c r="R236" s="68"/>
      <c r="BD236" s="313"/>
      <c r="BE236" s="313"/>
      <c r="BF236" s="313"/>
      <c r="BG236" s="313"/>
      <c r="BH236" s="313"/>
      <c r="BI236" s="313"/>
      <c r="BJ236" s="313"/>
    </row>
    <row r="237" spans="18:62" ht="15.6" x14ac:dyDescent="0.3">
      <c r="R237" s="68"/>
      <c r="BD237" s="331" t="s">
        <v>249</v>
      </c>
      <c r="BE237" s="313"/>
      <c r="BF237" s="313"/>
      <c r="BG237" s="313"/>
      <c r="BH237" s="331" t="s">
        <v>249</v>
      </c>
      <c r="BI237" s="313"/>
      <c r="BJ237" s="313"/>
    </row>
    <row r="238" spans="18:62" x14ac:dyDescent="0.3">
      <c r="R238" s="68"/>
      <c r="BD238" s="313" t="s">
        <v>244</v>
      </c>
      <c r="BE238" s="313"/>
      <c r="BF238" s="313"/>
      <c r="BG238" s="313"/>
      <c r="BH238" s="313" t="s">
        <v>244</v>
      </c>
      <c r="BI238" s="313"/>
      <c r="BJ238" s="313"/>
    </row>
    <row r="239" spans="18:62" x14ac:dyDescent="0.3">
      <c r="R239" s="68"/>
      <c r="BD239" s="313" t="s">
        <v>245</v>
      </c>
      <c r="BE239" s="313"/>
      <c r="BF239" s="313"/>
      <c r="BG239" s="313"/>
      <c r="BH239" s="313" t="s">
        <v>245</v>
      </c>
      <c r="BI239" s="313"/>
      <c r="BJ239" s="313"/>
    </row>
    <row r="240" spans="18:62" x14ac:dyDescent="0.3">
      <c r="R240" s="68"/>
      <c r="BD240" s="314">
        <f>$BH$147</f>
        <v>40727</v>
      </c>
      <c r="BE240" s="313"/>
      <c r="BF240" s="313"/>
      <c r="BG240" s="313"/>
      <c r="BH240" s="314">
        <f>$BH$147</f>
        <v>40727</v>
      </c>
      <c r="BI240" s="313"/>
      <c r="BJ240" s="313"/>
    </row>
    <row r="241" spans="18:62" x14ac:dyDescent="0.3">
      <c r="R241" s="68"/>
      <c r="BD241" s="324" t="str">
        <f>P24</f>
        <v>Brookdale</v>
      </c>
      <c r="BE241" s="313"/>
      <c r="BF241" s="313" t="s">
        <v>135</v>
      </c>
      <c r="BG241" s="313"/>
      <c r="BH241" s="324" t="str">
        <f>BD241</f>
        <v>Brookdale</v>
      </c>
      <c r="BI241" s="313"/>
      <c r="BJ241" s="313" t="s">
        <v>135</v>
      </c>
    </row>
    <row r="242" spans="18:62" x14ac:dyDescent="0.3">
      <c r="R242" s="68"/>
      <c r="BD242" s="324" t="str">
        <f>P25</f>
        <v>Field</v>
      </c>
      <c r="BE242" s="313"/>
      <c r="BF242" s="313"/>
      <c r="BG242" s="313"/>
      <c r="BH242" s="324" t="str">
        <f>BD242</f>
        <v>Field</v>
      </c>
      <c r="BI242" s="313"/>
      <c r="BJ242" s="313"/>
    </row>
    <row r="243" spans="18:62" x14ac:dyDescent="0.3">
      <c r="R243" s="68"/>
      <c r="BD243" s="316">
        <f>$BD$177</f>
        <v>0.35416666666666669</v>
      </c>
      <c r="BE243" s="313" t="str">
        <f>P26</f>
        <v>Arlington Baseball 15s</v>
      </c>
      <c r="BF243" s="319"/>
      <c r="BG243" s="313"/>
      <c r="BH243" s="316">
        <f>B29</f>
        <v>0.44791666666666669</v>
      </c>
      <c r="BI243" s="313" t="str">
        <f>P29</f>
        <v>NJ 9ers "J"</v>
      </c>
      <c r="BJ243" s="319"/>
    </row>
    <row r="244" spans="18:62" x14ac:dyDescent="0.3">
      <c r="R244" s="68"/>
      <c r="BD244" s="313"/>
      <c r="BE244" s="313" t="str">
        <f>P27</f>
        <v>Middletown Bulldogs</v>
      </c>
      <c r="BF244" s="321"/>
      <c r="BG244" s="313"/>
      <c r="BH244" s="313"/>
      <c r="BI244" s="313" t="str">
        <f>P30</f>
        <v>Arlington Baseball 15s</v>
      </c>
      <c r="BJ244" s="321"/>
    </row>
    <row r="245" spans="18:62" x14ac:dyDescent="0.3">
      <c r="R245" s="68"/>
      <c r="BD245" s="313" t="s">
        <v>246</v>
      </c>
      <c r="BE245" s="319"/>
      <c r="BF245" s="319"/>
      <c r="BG245" s="313"/>
      <c r="BH245" s="313" t="s">
        <v>246</v>
      </c>
      <c r="BI245" s="319"/>
      <c r="BJ245" s="319"/>
    </row>
    <row r="246" spans="18:62" x14ac:dyDescent="0.3">
      <c r="R246" s="68"/>
      <c r="BD246" s="313" t="s">
        <v>247</v>
      </c>
      <c r="BE246" s="319"/>
      <c r="BF246" s="319"/>
      <c r="BG246" s="313"/>
      <c r="BH246" s="313" t="s">
        <v>247</v>
      </c>
      <c r="BI246" s="319"/>
      <c r="BJ246" s="319"/>
    </row>
    <row r="247" spans="18:62" x14ac:dyDescent="0.3">
      <c r="R247" s="68"/>
      <c r="BD247" s="313" t="s">
        <v>248</v>
      </c>
      <c r="BE247" s="321"/>
      <c r="BF247" s="321"/>
      <c r="BG247" s="313"/>
      <c r="BH247" s="313" t="s">
        <v>248</v>
      </c>
      <c r="BI247" s="321"/>
      <c r="BJ247" s="321"/>
    </row>
    <row r="248" spans="18:62" x14ac:dyDescent="0.3">
      <c r="R248" s="68"/>
      <c r="BD248" s="313"/>
      <c r="BE248" s="320"/>
      <c r="BF248" s="320"/>
      <c r="BG248" s="313"/>
      <c r="BH248" s="313"/>
      <c r="BI248" s="320"/>
      <c r="BJ248" s="320"/>
    </row>
    <row r="249" spans="18:62" x14ac:dyDescent="0.3">
      <c r="R249" s="68"/>
      <c r="BD249" s="313"/>
      <c r="BE249" s="313"/>
      <c r="BF249" s="313"/>
      <c r="BG249" s="313"/>
      <c r="BH249" s="313"/>
      <c r="BI249" s="313"/>
      <c r="BJ249" s="313"/>
    </row>
    <row r="250" spans="18:62" ht="15.6" x14ac:dyDescent="0.3">
      <c r="R250" s="68"/>
      <c r="BD250" s="331" t="s">
        <v>249</v>
      </c>
      <c r="BE250" s="313"/>
      <c r="BF250" s="313"/>
      <c r="BG250" s="313"/>
      <c r="BH250" s="331" t="s">
        <v>249</v>
      </c>
      <c r="BI250" s="313"/>
      <c r="BJ250" s="313"/>
    </row>
    <row r="251" spans="18:62" x14ac:dyDescent="0.3">
      <c r="R251" s="68"/>
      <c r="BD251" s="313" t="s">
        <v>244</v>
      </c>
      <c r="BE251" s="313"/>
      <c r="BF251" s="313"/>
      <c r="BG251" s="313"/>
      <c r="BH251" s="313" t="s">
        <v>244</v>
      </c>
      <c r="BI251" s="313"/>
      <c r="BJ251" s="313"/>
    </row>
    <row r="252" spans="18:62" x14ac:dyDescent="0.3">
      <c r="R252" s="68"/>
      <c r="BD252" s="313" t="s">
        <v>245</v>
      </c>
      <c r="BE252" s="313"/>
      <c r="BF252" s="313"/>
      <c r="BG252" s="313"/>
      <c r="BH252" s="313" t="s">
        <v>245</v>
      </c>
      <c r="BI252" s="313"/>
      <c r="BJ252" s="313"/>
    </row>
    <row r="253" spans="18:62" x14ac:dyDescent="0.3">
      <c r="R253" s="68"/>
      <c r="BD253" s="314">
        <f>$BH$147</f>
        <v>40727</v>
      </c>
      <c r="BE253" s="313"/>
      <c r="BF253" s="313"/>
      <c r="BG253" s="313"/>
      <c r="BH253" s="314">
        <f>$BH$147</f>
        <v>40727</v>
      </c>
      <c r="BI253" s="313"/>
      <c r="BJ253" s="313"/>
    </row>
    <row r="254" spans="18:62" x14ac:dyDescent="0.3">
      <c r="R254" s="68"/>
      <c r="BD254" s="324" t="str">
        <f>BH241</f>
        <v>Brookdale</v>
      </c>
      <c r="BE254" s="313"/>
      <c r="BF254" s="313" t="s">
        <v>135</v>
      </c>
      <c r="BG254" s="313"/>
      <c r="BH254" s="324" t="str">
        <f>BH241</f>
        <v>Brookdale</v>
      </c>
      <c r="BI254" s="313"/>
      <c r="BJ254" s="313" t="s">
        <v>135</v>
      </c>
    </row>
    <row r="255" spans="18:62" x14ac:dyDescent="0.3">
      <c r="R255" s="68"/>
      <c r="BD255" s="324" t="str">
        <f>BH242</f>
        <v>Field</v>
      </c>
      <c r="BE255" s="313"/>
      <c r="BF255" s="313"/>
      <c r="BG255" s="313"/>
      <c r="BH255" s="324" t="str">
        <f>BH242</f>
        <v>Field</v>
      </c>
      <c r="BI255" s="313"/>
      <c r="BJ255" s="313"/>
    </row>
    <row r="256" spans="18:62" x14ac:dyDescent="0.3">
      <c r="R256" s="68"/>
      <c r="BD256" s="316">
        <f>B32</f>
        <v>4.1666666666666664E-2</v>
      </c>
      <c r="BE256" s="313" t="str">
        <f>P32</f>
        <v>Middletown Bulldogs</v>
      </c>
      <c r="BF256" s="319"/>
      <c r="BG256" s="313"/>
      <c r="BH256" s="316">
        <f>B35</f>
        <v>0.13541666666666666</v>
      </c>
      <c r="BI256" s="313" t="str">
        <f>P35</f>
        <v>Langon Baseball 2</v>
      </c>
      <c r="BJ256" s="319"/>
    </row>
    <row r="257" spans="18:62" x14ac:dyDescent="0.3">
      <c r="R257" s="68"/>
      <c r="BD257" s="313"/>
      <c r="BE257" s="313" t="str">
        <f>P33</f>
        <v>Baseball U</v>
      </c>
      <c r="BF257" s="321"/>
      <c r="BG257" s="313"/>
      <c r="BH257" s="313"/>
      <c r="BI257" s="313" t="str">
        <f>P36</f>
        <v>NJ 9ers "J"</v>
      </c>
      <c r="BJ257" s="321"/>
    </row>
    <row r="258" spans="18:62" x14ac:dyDescent="0.3">
      <c r="R258" s="68"/>
      <c r="BD258" s="313" t="s">
        <v>246</v>
      </c>
      <c r="BE258" s="319"/>
      <c r="BF258" s="319"/>
      <c r="BG258" s="313"/>
      <c r="BH258" s="313" t="s">
        <v>246</v>
      </c>
      <c r="BI258" s="319"/>
      <c r="BJ258" s="319"/>
    </row>
    <row r="259" spans="18:62" x14ac:dyDescent="0.3">
      <c r="R259" s="68"/>
      <c r="BD259" s="313" t="s">
        <v>247</v>
      </c>
      <c r="BE259" s="319"/>
      <c r="BF259" s="319"/>
      <c r="BG259" s="313"/>
      <c r="BH259" s="313" t="s">
        <v>247</v>
      </c>
      <c r="BI259" s="319"/>
      <c r="BJ259" s="319"/>
    </row>
    <row r="260" spans="18:62" x14ac:dyDescent="0.3">
      <c r="R260" s="68"/>
      <c r="BD260" s="313" t="s">
        <v>248</v>
      </c>
      <c r="BE260" s="321"/>
      <c r="BF260" s="321"/>
      <c r="BG260" s="313"/>
      <c r="BH260" s="313" t="s">
        <v>248</v>
      </c>
      <c r="BI260" s="321"/>
      <c r="BJ260" s="321"/>
    </row>
    <row r="261" spans="18:62" x14ac:dyDescent="0.3">
      <c r="R261" s="68"/>
      <c r="BD261" s="313"/>
      <c r="BE261" s="320"/>
      <c r="BF261" s="320"/>
      <c r="BG261" s="313"/>
      <c r="BH261" s="313"/>
      <c r="BI261" s="320"/>
      <c r="BJ261" s="320"/>
    </row>
    <row r="262" spans="18:62" x14ac:dyDescent="0.3">
      <c r="R262" s="68"/>
      <c r="BD262" s="313"/>
      <c r="BE262" s="320"/>
      <c r="BF262" s="320"/>
      <c r="BG262" s="313"/>
      <c r="BH262" s="313"/>
      <c r="BI262" s="320"/>
      <c r="BJ262" s="320"/>
    </row>
    <row r="263" spans="18:62" x14ac:dyDescent="0.3">
      <c r="R263" s="68"/>
      <c r="BD263" s="313"/>
      <c r="BE263" s="313"/>
      <c r="BF263" s="313"/>
      <c r="BG263" s="313"/>
      <c r="BH263" s="313"/>
      <c r="BI263" s="313"/>
      <c r="BJ263" s="313"/>
    </row>
    <row r="264" spans="18:62" ht="15.6" x14ac:dyDescent="0.3">
      <c r="R264" s="68"/>
      <c r="BD264" s="331" t="s">
        <v>249</v>
      </c>
      <c r="BE264" s="313"/>
      <c r="BF264" s="313"/>
      <c r="BG264" s="313"/>
      <c r="BH264" s="331" t="s">
        <v>249</v>
      </c>
      <c r="BI264" s="313"/>
      <c r="BJ264" s="313"/>
    </row>
    <row r="265" spans="18:62" x14ac:dyDescent="0.3">
      <c r="R265" s="68"/>
      <c r="BD265" s="313" t="s">
        <v>244</v>
      </c>
      <c r="BE265" s="313"/>
      <c r="BF265" s="313"/>
      <c r="BG265" s="313"/>
      <c r="BH265" s="313" t="s">
        <v>244</v>
      </c>
      <c r="BI265" s="313"/>
      <c r="BJ265" s="313"/>
    </row>
    <row r="266" spans="18:62" x14ac:dyDescent="0.3">
      <c r="R266" s="68"/>
      <c r="BD266" s="313" t="s">
        <v>245</v>
      </c>
      <c r="BE266" s="313"/>
      <c r="BF266" s="313"/>
      <c r="BG266" s="313"/>
      <c r="BH266" s="313" t="s">
        <v>245</v>
      </c>
      <c r="BI266" s="313"/>
      <c r="BJ266" s="313"/>
    </row>
    <row r="267" spans="18:62" x14ac:dyDescent="0.3">
      <c r="R267" s="68"/>
      <c r="BD267" s="314">
        <f>$BH$147</f>
        <v>40727</v>
      </c>
      <c r="BE267" s="313"/>
      <c r="BF267" s="313"/>
      <c r="BG267" s="313"/>
      <c r="BH267" s="314">
        <f>B42</f>
        <v>40728</v>
      </c>
      <c r="BI267" s="313"/>
      <c r="BJ267" s="313"/>
    </row>
    <row r="268" spans="18:62" x14ac:dyDescent="0.3">
      <c r="R268" s="68"/>
      <c r="BD268" s="324" t="str">
        <f>BH241</f>
        <v>Brookdale</v>
      </c>
      <c r="BE268" s="313"/>
      <c r="BF268" s="313" t="s">
        <v>135</v>
      </c>
      <c r="BG268" s="313"/>
      <c r="BH268" s="324" t="str">
        <f>D41</f>
        <v>Fair Haven</v>
      </c>
      <c r="BI268" s="313"/>
      <c r="BJ268" s="313" t="s">
        <v>135</v>
      </c>
    </row>
    <row r="269" spans="18:62" x14ac:dyDescent="0.3">
      <c r="R269" s="68"/>
      <c r="BD269" s="324" t="str">
        <f>BH242</f>
        <v>Field</v>
      </c>
      <c r="BE269" s="313"/>
      <c r="BF269" s="313"/>
      <c r="BG269" s="313"/>
      <c r="BH269" s="324" t="str">
        <f>D42</f>
        <v>Field #1</v>
      </c>
      <c r="BI269" s="313"/>
      <c r="BJ269" s="313"/>
    </row>
    <row r="270" spans="18:62" x14ac:dyDescent="0.3">
      <c r="R270" s="68"/>
      <c r="BD270" s="316">
        <f>B38</f>
        <v>0.22916666666666666</v>
      </c>
      <c r="BE270" s="313" t="str">
        <f>P21</f>
        <v>NJ 9ers "J"</v>
      </c>
      <c r="BF270" s="319"/>
      <c r="BG270" s="313"/>
      <c r="BH270" s="316">
        <f>B43</f>
        <v>0.375</v>
      </c>
      <c r="BI270" s="313" t="str">
        <f>F43</f>
        <v>orioles 15</v>
      </c>
      <c r="BJ270" s="319"/>
    </row>
    <row r="271" spans="18:62" x14ac:dyDescent="0.3">
      <c r="R271" s="68"/>
      <c r="BD271" s="313"/>
      <c r="BE271" s="313" t="str">
        <f>P39</f>
        <v>Langon Baseball 2</v>
      </c>
      <c r="BF271" s="321"/>
      <c r="BG271" s="313"/>
      <c r="BH271" s="313"/>
      <c r="BI271" s="313" t="str">
        <f>F44</f>
        <v xml:space="preserve">matawan huskies </v>
      </c>
      <c r="BJ271" s="321"/>
    </row>
    <row r="272" spans="18:62" x14ac:dyDescent="0.3">
      <c r="R272" s="68"/>
      <c r="BD272" s="313" t="s">
        <v>246</v>
      </c>
      <c r="BE272" s="319"/>
      <c r="BF272" s="319"/>
      <c r="BG272" s="313"/>
      <c r="BH272" s="313" t="s">
        <v>246</v>
      </c>
      <c r="BI272" s="319"/>
      <c r="BJ272" s="319"/>
    </row>
    <row r="273" spans="18:62" x14ac:dyDescent="0.3">
      <c r="R273" s="68"/>
      <c r="BD273" s="313" t="s">
        <v>247</v>
      </c>
      <c r="BE273" s="319"/>
      <c r="BF273" s="319"/>
      <c r="BG273" s="313"/>
      <c r="BH273" s="313" t="s">
        <v>247</v>
      </c>
      <c r="BI273" s="319"/>
      <c r="BJ273" s="319"/>
    </row>
    <row r="274" spans="18:62" x14ac:dyDescent="0.3">
      <c r="R274" s="68"/>
      <c r="BD274" s="313" t="s">
        <v>248</v>
      </c>
      <c r="BE274" s="321"/>
      <c r="BF274" s="321"/>
      <c r="BG274" s="313"/>
      <c r="BH274" s="313" t="s">
        <v>248</v>
      </c>
      <c r="BI274" s="321"/>
      <c r="BJ274" s="321"/>
    </row>
    <row r="275" spans="18:62" x14ac:dyDescent="0.3">
      <c r="R275" s="68"/>
      <c r="BD275" s="313"/>
      <c r="BE275" s="320"/>
      <c r="BF275" s="320"/>
      <c r="BG275" s="313"/>
      <c r="BH275" s="313"/>
      <c r="BI275" s="320"/>
      <c r="BJ275" s="320"/>
    </row>
    <row r="276" spans="18:62" x14ac:dyDescent="0.3">
      <c r="R276" s="68"/>
      <c r="BD276" s="313"/>
      <c r="BE276" s="313"/>
      <c r="BF276" s="313"/>
      <c r="BG276" s="313"/>
      <c r="BH276" s="313"/>
      <c r="BI276" s="313"/>
      <c r="BJ276" s="313"/>
    </row>
    <row r="277" spans="18:62" ht="15.6" x14ac:dyDescent="0.3">
      <c r="R277" s="68"/>
      <c r="BD277" s="331" t="s">
        <v>249</v>
      </c>
      <c r="BE277" s="313"/>
      <c r="BF277" s="313"/>
      <c r="BG277" s="313"/>
      <c r="BH277" s="331" t="s">
        <v>249</v>
      </c>
      <c r="BI277" s="313"/>
      <c r="BJ277" s="313"/>
    </row>
    <row r="278" spans="18:62" x14ac:dyDescent="0.3">
      <c r="R278" s="68"/>
      <c r="BD278" s="313" t="s">
        <v>244</v>
      </c>
      <c r="BE278" s="313"/>
      <c r="BF278" s="313"/>
      <c r="BG278" s="313"/>
      <c r="BH278" s="313" t="s">
        <v>244</v>
      </c>
      <c r="BI278" s="313"/>
      <c r="BJ278" s="313"/>
    </row>
    <row r="279" spans="18:62" x14ac:dyDescent="0.3">
      <c r="R279" s="68"/>
      <c r="BD279" s="313" t="s">
        <v>245</v>
      </c>
      <c r="BE279" s="313"/>
      <c r="BF279" s="313"/>
      <c r="BG279" s="313"/>
      <c r="BH279" s="313" t="s">
        <v>245</v>
      </c>
      <c r="BI279" s="313"/>
      <c r="BJ279" s="313"/>
    </row>
    <row r="280" spans="18:62" x14ac:dyDescent="0.3">
      <c r="R280" s="68"/>
      <c r="BD280" s="314">
        <f>$BH$267</f>
        <v>40728</v>
      </c>
      <c r="BE280" s="313"/>
      <c r="BF280" s="313"/>
      <c r="BG280" s="313"/>
      <c r="BH280" s="314">
        <f>$BH$267</f>
        <v>40728</v>
      </c>
      <c r="BI280" s="312" t="s">
        <v>250</v>
      </c>
      <c r="BJ280" s="313"/>
    </row>
    <row r="281" spans="18:62" x14ac:dyDescent="0.3">
      <c r="R281" s="68"/>
      <c r="BD281" s="324" t="str">
        <f>BH268</f>
        <v>Fair Haven</v>
      </c>
      <c r="BE281" s="313"/>
      <c r="BF281" s="313" t="s">
        <v>135</v>
      </c>
      <c r="BG281" s="313"/>
      <c r="BH281" s="324" t="str">
        <f>BD281</f>
        <v>Fair Haven</v>
      </c>
      <c r="BI281" s="313"/>
      <c r="BJ281" s="313" t="s">
        <v>135</v>
      </c>
    </row>
    <row r="282" spans="18:62" x14ac:dyDescent="0.3">
      <c r="R282" s="68"/>
      <c r="BD282" s="324" t="str">
        <f>BH269</f>
        <v>Field #1</v>
      </c>
      <c r="BE282" s="313"/>
      <c r="BF282" s="313"/>
      <c r="BG282" s="313"/>
      <c r="BH282" s="324" t="str">
        <f>BD282</f>
        <v>Field #1</v>
      </c>
      <c r="BI282" s="313"/>
      <c r="BJ282" s="313"/>
    </row>
    <row r="283" spans="18:62" x14ac:dyDescent="0.3">
      <c r="R283" s="68"/>
      <c r="BD283" s="316">
        <f>B46</f>
        <v>0.47916666666666669</v>
      </c>
      <c r="BE283" s="313" t="str">
        <f>F46</f>
        <v>orioles 16</v>
      </c>
      <c r="BF283" s="319"/>
      <c r="BG283" s="313"/>
      <c r="BH283" s="316">
        <f>B49</f>
        <v>8.3333333333333329E-2</v>
      </c>
      <c r="BI283" s="313" t="str">
        <f>F49</f>
        <v>baseball u</v>
      </c>
      <c r="BJ283" s="319"/>
    </row>
    <row r="284" spans="18:62" x14ac:dyDescent="0.3">
      <c r="R284" s="68"/>
      <c r="BD284" s="313"/>
      <c r="BE284" s="313" t="str">
        <f>F47</f>
        <v xml:space="preserve">matawan huskies </v>
      </c>
      <c r="BF284" s="321"/>
      <c r="BG284" s="313"/>
      <c r="BH284" s="313"/>
      <c r="BI284" s="313" t="str">
        <f>F50</f>
        <v>orioles 16</v>
      </c>
      <c r="BJ284" s="321"/>
    </row>
    <row r="285" spans="18:62" x14ac:dyDescent="0.3">
      <c r="R285" s="68"/>
      <c r="BD285" s="313" t="s">
        <v>246</v>
      </c>
      <c r="BE285" s="319"/>
      <c r="BF285" s="319"/>
      <c r="BG285" s="313"/>
      <c r="BH285" s="313" t="s">
        <v>246</v>
      </c>
      <c r="BI285" s="319"/>
      <c r="BJ285" s="319"/>
    </row>
    <row r="286" spans="18:62" x14ac:dyDescent="0.3">
      <c r="R286" s="68"/>
      <c r="BD286" s="313" t="s">
        <v>247</v>
      </c>
      <c r="BE286" s="319"/>
      <c r="BF286" s="319"/>
      <c r="BG286" s="313"/>
      <c r="BH286" s="313" t="s">
        <v>247</v>
      </c>
      <c r="BI286" s="319"/>
      <c r="BJ286" s="319"/>
    </row>
    <row r="287" spans="18:62" x14ac:dyDescent="0.3">
      <c r="R287" s="68"/>
      <c r="BD287" s="313" t="s">
        <v>248</v>
      </c>
      <c r="BE287" s="321"/>
      <c r="BF287" s="321"/>
      <c r="BG287" s="313"/>
      <c r="BH287" s="313" t="s">
        <v>248</v>
      </c>
      <c r="BI287" s="321"/>
      <c r="BJ287" s="321"/>
    </row>
    <row r="288" spans="18:62" x14ac:dyDescent="0.3">
      <c r="R288" s="68"/>
      <c r="BD288" s="313"/>
      <c r="BE288" s="313"/>
      <c r="BF288" s="313"/>
      <c r="BG288" s="313"/>
      <c r="BH288" s="313"/>
      <c r="BI288" s="313"/>
      <c r="BJ288" s="313"/>
    </row>
    <row r="289" spans="18:62" x14ac:dyDescent="0.3">
      <c r="R289" s="68"/>
      <c r="BD289" s="313"/>
      <c r="BE289" s="313"/>
      <c r="BF289" s="313"/>
      <c r="BG289" s="313"/>
      <c r="BH289" s="313"/>
      <c r="BI289" s="313"/>
      <c r="BJ289" s="313"/>
    </row>
    <row r="290" spans="18:62" ht="15.6" x14ac:dyDescent="0.3">
      <c r="R290" s="68"/>
      <c r="BD290" s="331" t="s">
        <v>249</v>
      </c>
      <c r="BE290" s="313"/>
      <c r="BF290" s="313"/>
      <c r="BG290" s="313"/>
      <c r="BH290" s="331" t="s">
        <v>249</v>
      </c>
      <c r="BI290" s="313"/>
      <c r="BJ290" s="313"/>
    </row>
    <row r="291" spans="18:62" x14ac:dyDescent="0.3">
      <c r="R291" s="68"/>
      <c r="BD291" s="313" t="s">
        <v>244</v>
      </c>
      <c r="BE291" s="313"/>
      <c r="BF291" s="313"/>
      <c r="BG291" s="313"/>
      <c r="BH291" s="313" t="s">
        <v>244</v>
      </c>
      <c r="BI291" s="313"/>
      <c r="BJ291" s="313"/>
    </row>
    <row r="292" spans="18:62" x14ac:dyDescent="0.3">
      <c r="R292" s="68"/>
      <c r="BD292" s="313" t="s">
        <v>245</v>
      </c>
      <c r="BE292" s="313"/>
      <c r="BF292" s="313"/>
      <c r="BG292" s="313"/>
      <c r="BH292" s="313" t="s">
        <v>245</v>
      </c>
      <c r="BI292" s="313"/>
      <c r="BJ292" s="313"/>
    </row>
    <row r="293" spans="18:62" x14ac:dyDescent="0.3">
      <c r="R293" s="68"/>
      <c r="BD293" s="314">
        <f>$BD$280</f>
        <v>40728</v>
      </c>
      <c r="BE293" s="313"/>
      <c r="BF293" s="313"/>
      <c r="BG293" s="313"/>
      <c r="BH293" s="314">
        <f>$BD$280</f>
        <v>40728</v>
      </c>
      <c r="BI293" s="313"/>
      <c r="BJ293" s="313"/>
    </row>
    <row r="294" spans="18:62" x14ac:dyDescent="0.3">
      <c r="R294" s="68"/>
      <c r="BD294" s="324" t="str">
        <f>L41</f>
        <v>Meadow Ridge</v>
      </c>
      <c r="BE294" s="313"/>
      <c r="BF294" s="313" t="s">
        <v>135</v>
      </c>
      <c r="BG294" s="313"/>
      <c r="BH294" s="324" t="str">
        <f>BD294</f>
        <v>Meadow Ridge</v>
      </c>
      <c r="BI294" s="313"/>
      <c r="BJ294" s="313" t="s">
        <v>135</v>
      </c>
    </row>
    <row r="295" spans="18:62" x14ac:dyDescent="0.3">
      <c r="R295" s="68"/>
      <c r="BD295" s="324" t="str">
        <f>L42</f>
        <v>East Field</v>
      </c>
      <c r="BE295" s="313"/>
      <c r="BF295" s="313"/>
      <c r="BG295" s="313"/>
      <c r="BH295" s="324" t="str">
        <f>BD295</f>
        <v>East Field</v>
      </c>
      <c r="BI295" s="313"/>
      <c r="BJ295" s="313"/>
    </row>
    <row r="296" spans="18:62" x14ac:dyDescent="0.3">
      <c r="BD296" s="316">
        <f>B43</f>
        <v>0.375</v>
      </c>
      <c r="BE296" s="313" t="str">
        <f>N43</f>
        <v xml:space="preserve">old bridge yankes </v>
      </c>
      <c r="BF296" s="319"/>
      <c r="BG296" s="313"/>
      <c r="BH296" s="316">
        <f>B46</f>
        <v>0.47916666666666669</v>
      </c>
      <c r="BI296" s="313" t="str">
        <f>N46</f>
        <v>baseball u</v>
      </c>
      <c r="BJ296" s="319"/>
    </row>
    <row r="297" spans="18:62" x14ac:dyDescent="0.3">
      <c r="BD297" s="313"/>
      <c r="BE297" s="313" t="str">
        <f>N44</f>
        <v>langon baseball 2</v>
      </c>
      <c r="BF297" s="321"/>
      <c r="BG297" s="313"/>
      <c r="BH297" s="313"/>
      <c r="BI297" s="313" t="str">
        <f>N47</f>
        <v>langon baseball 2</v>
      </c>
      <c r="BJ297" s="321"/>
    </row>
    <row r="298" spans="18:62" x14ac:dyDescent="0.3">
      <c r="BD298" s="313" t="s">
        <v>246</v>
      </c>
      <c r="BE298" s="319"/>
      <c r="BF298" s="319"/>
      <c r="BG298" s="313"/>
      <c r="BH298" s="313" t="s">
        <v>246</v>
      </c>
      <c r="BI298" s="319"/>
      <c r="BJ298" s="319"/>
    </row>
    <row r="299" spans="18:62" x14ac:dyDescent="0.3">
      <c r="BD299" s="313" t="s">
        <v>247</v>
      </c>
      <c r="BE299" s="319"/>
      <c r="BF299" s="319"/>
      <c r="BG299" s="313"/>
      <c r="BH299" s="313" t="s">
        <v>247</v>
      </c>
      <c r="BI299" s="319"/>
      <c r="BJ299" s="319"/>
    </row>
    <row r="300" spans="18:62" x14ac:dyDescent="0.3">
      <c r="BD300" s="313" t="s">
        <v>248</v>
      </c>
      <c r="BE300" s="321"/>
      <c r="BF300" s="321"/>
      <c r="BG300" s="313"/>
      <c r="BH300" s="313" t="s">
        <v>248</v>
      </c>
      <c r="BI300" s="321"/>
      <c r="BJ300" s="321"/>
    </row>
    <row r="301" spans="18:62" x14ac:dyDescent="0.3">
      <c r="BD301" s="313"/>
      <c r="BE301" s="313"/>
      <c r="BF301" s="313"/>
      <c r="BG301" s="313"/>
      <c r="BH301" s="313"/>
      <c r="BI301" s="313"/>
      <c r="BJ301" s="313"/>
    </row>
    <row r="302" spans="18:62" x14ac:dyDescent="0.3">
      <c r="BD302" s="313"/>
      <c r="BE302" s="313"/>
      <c r="BF302" s="313"/>
      <c r="BG302" s="313"/>
      <c r="BH302" s="313"/>
      <c r="BI302" s="313"/>
      <c r="BJ302" s="313"/>
    </row>
  </sheetData>
  <mergeCells count="58">
    <mergeCell ref="F50:H50"/>
    <mergeCell ref="F47:H47"/>
    <mergeCell ref="N47:P47"/>
    <mergeCell ref="U47:Y47"/>
    <mergeCell ref="AC47:AE47"/>
    <mergeCell ref="AF47:AG47"/>
    <mergeCell ref="F49:H49"/>
    <mergeCell ref="F44:H44"/>
    <mergeCell ref="N44:P44"/>
    <mergeCell ref="U44:Y44"/>
    <mergeCell ref="AC44:AE44"/>
    <mergeCell ref="AF44:AG44"/>
    <mergeCell ref="F46:H46"/>
    <mergeCell ref="N46:P46"/>
    <mergeCell ref="U46:Y46"/>
    <mergeCell ref="AC46:AE46"/>
    <mergeCell ref="AF46:AG46"/>
    <mergeCell ref="F43:H43"/>
    <mergeCell ref="N43:P43"/>
    <mergeCell ref="U43:Y43"/>
    <mergeCell ref="AC43:AE43"/>
    <mergeCell ref="F41:H42"/>
    <mergeCell ref="N41:P42"/>
    <mergeCell ref="U41:Y42"/>
    <mergeCell ref="AF43:AG43"/>
    <mergeCell ref="AC17:AD17"/>
    <mergeCell ref="AE17:AH17"/>
    <mergeCell ref="AC32:AH32"/>
    <mergeCell ref="AC33:AH33"/>
    <mergeCell ref="AC35:AH36"/>
    <mergeCell ref="AC41:AE41"/>
    <mergeCell ref="AF41:AG42"/>
    <mergeCell ref="AC42:AE42"/>
    <mergeCell ref="AC14:AD14"/>
    <mergeCell ref="AE14:AH14"/>
    <mergeCell ref="AC15:AD15"/>
    <mergeCell ref="AE15:AH15"/>
    <mergeCell ref="AC16:AD16"/>
    <mergeCell ref="AE16:AH16"/>
    <mergeCell ref="AC11:AD11"/>
    <mergeCell ref="AE11:AH11"/>
    <mergeCell ref="AC12:AD12"/>
    <mergeCell ref="AE12:AH12"/>
    <mergeCell ref="AC13:AD13"/>
    <mergeCell ref="AE13:AH13"/>
    <mergeCell ref="AJ8:AK8"/>
    <mergeCell ref="AC9:AD9"/>
    <mergeCell ref="AE9:AH9"/>
    <mergeCell ref="AT9:AU9"/>
    <mergeCell ref="AC10:AD10"/>
    <mergeCell ref="AE10:AH10"/>
    <mergeCell ref="AT10:AU10"/>
    <mergeCell ref="AK7:AQ7"/>
    <mergeCell ref="B1:R3"/>
    <mergeCell ref="T1:Z3"/>
    <mergeCell ref="AJ3:AK3"/>
    <mergeCell ref="B5:R5"/>
    <mergeCell ref="T5:Z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3" customWidth="1"/>
    <col min="32" max="32" width="10.109375" customWidth="1"/>
    <col min="33" max="33" width="27.44140625" customWidth="1"/>
    <col min="34" max="34" width="9.109375" customWidth="1"/>
    <col min="35" max="35" width="9.109375" style="243" customWidth="1"/>
    <col min="36" max="36" width="24.44140625" customWidth="1"/>
    <col min="37" max="37" width="9.109375" customWidth="1"/>
    <col min="38" max="39" width="8.88671875" customWidth="1"/>
    <col min="40" max="40" width="23.88671875" customWidth="1"/>
    <col min="41" max="41" width="16.109375" customWidth="1"/>
    <col min="43" max="43" width="4.33203125" customWidth="1"/>
    <col min="44" max="44" width="20.6640625" customWidth="1"/>
    <col min="45" max="45" width="17" customWidth="1"/>
  </cols>
  <sheetData>
    <row r="1" spans="1:47" ht="18" x14ac:dyDescent="0.35">
      <c r="A1" s="1"/>
      <c r="B1" s="611" t="s">
        <v>254</v>
      </c>
      <c r="C1" s="612"/>
      <c r="D1" s="612"/>
      <c r="E1" s="612"/>
      <c r="F1" s="612"/>
      <c r="G1" s="612"/>
      <c r="H1" s="612"/>
      <c r="I1" s="612"/>
      <c r="J1" s="612"/>
      <c r="K1" s="613"/>
      <c r="M1" s="620" t="str">
        <f>AG26</f>
        <v>10U</v>
      </c>
      <c r="N1" s="621"/>
      <c r="O1" s="621"/>
      <c r="P1" s="621"/>
      <c r="Q1" s="621"/>
      <c r="R1" s="621"/>
      <c r="S1" s="622"/>
      <c r="AD1" s="296" t="s">
        <v>16</v>
      </c>
      <c r="AN1" t="s">
        <v>243</v>
      </c>
      <c r="AR1" s="313" t="s">
        <v>243</v>
      </c>
      <c r="AS1" s="313"/>
      <c r="AT1" s="313"/>
    </row>
    <row r="2" spans="1:47" ht="18" x14ac:dyDescent="0.35">
      <c r="B2" s="614"/>
      <c r="C2" s="615"/>
      <c r="D2" s="615"/>
      <c r="E2" s="615"/>
      <c r="F2" s="615"/>
      <c r="G2" s="615"/>
      <c r="H2" s="615"/>
      <c r="I2" s="615"/>
      <c r="J2" s="615"/>
      <c r="K2" s="616"/>
      <c r="M2" s="623"/>
      <c r="N2" s="624"/>
      <c r="O2" s="624"/>
      <c r="P2" s="624"/>
      <c r="Q2" s="624"/>
      <c r="R2" s="624"/>
      <c r="S2" s="625"/>
      <c r="AD2" s="297" t="s">
        <v>17</v>
      </c>
      <c r="AN2" s="331" t="str">
        <f>AG26</f>
        <v>10U</v>
      </c>
      <c r="AO2" s="313"/>
      <c r="AP2" s="313"/>
      <c r="AR2" s="331" t="str">
        <f>AG26</f>
        <v>10U</v>
      </c>
      <c r="AS2" s="313"/>
      <c r="AT2" s="313"/>
    </row>
    <row r="3" spans="1:47" ht="18.600000000000001" thickBot="1" x14ac:dyDescent="0.4">
      <c r="B3" s="617"/>
      <c r="C3" s="618"/>
      <c r="D3" s="618"/>
      <c r="E3" s="618"/>
      <c r="F3" s="618"/>
      <c r="G3" s="618"/>
      <c r="H3" s="618"/>
      <c r="I3" s="618"/>
      <c r="J3" s="618"/>
      <c r="K3" s="619"/>
      <c r="M3" s="626"/>
      <c r="N3" s="627"/>
      <c r="O3" s="627"/>
      <c r="P3" s="627"/>
      <c r="Q3" s="627"/>
      <c r="R3" s="627"/>
      <c r="S3" s="628"/>
      <c r="AD3" s="298" t="s">
        <v>18</v>
      </c>
      <c r="AN3" s="313" t="s">
        <v>244</v>
      </c>
      <c r="AO3" s="313"/>
      <c r="AP3" s="313"/>
      <c r="AR3" s="313" t="s">
        <v>244</v>
      </c>
      <c r="AS3" s="313"/>
      <c r="AT3" s="313"/>
    </row>
    <row r="4" spans="1:47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4"/>
      <c r="M4" s="347"/>
      <c r="N4" s="347"/>
      <c r="O4" s="347"/>
      <c r="P4" s="347"/>
      <c r="Q4" s="347"/>
      <c r="R4" s="347"/>
      <c r="S4" s="347"/>
      <c r="AD4" s="299" t="s">
        <v>19</v>
      </c>
      <c r="AN4" s="313" t="s">
        <v>245</v>
      </c>
      <c r="AO4" s="313"/>
      <c r="AP4" s="313"/>
      <c r="AR4" s="313" t="s">
        <v>245</v>
      </c>
      <c r="AS4" s="313"/>
      <c r="AT4" s="313"/>
      <c r="AU4" s="313"/>
    </row>
    <row r="5" spans="1:47" ht="18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9"/>
      <c r="M5" s="629" t="s">
        <v>133</v>
      </c>
      <c r="N5" s="630"/>
      <c r="O5" s="630"/>
      <c r="P5" s="630"/>
      <c r="Q5" s="630"/>
      <c r="R5" s="630"/>
      <c r="S5" s="631"/>
      <c r="AD5" s="299" t="s">
        <v>20</v>
      </c>
      <c r="AN5" s="314">
        <f>B7</f>
        <v>40726</v>
      </c>
      <c r="AO5" s="313"/>
      <c r="AP5" s="313"/>
      <c r="AR5" s="314">
        <v>40726</v>
      </c>
      <c r="AS5" s="313"/>
      <c r="AT5" s="313"/>
      <c r="AU5" s="313"/>
    </row>
    <row r="6" spans="1:47" ht="18" x14ac:dyDescent="0.35">
      <c r="B6" s="169" t="s">
        <v>134</v>
      </c>
      <c r="C6" s="5"/>
      <c r="D6" s="352" t="str">
        <f>AG27</f>
        <v>Meadow Ridge</v>
      </c>
      <c r="E6" s="7"/>
      <c r="F6" s="8"/>
      <c r="G6" s="7"/>
      <c r="H6" s="43" t="str">
        <f>AG29</f>
        <v>Meadow Ridge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  <c r="AN6" s="312" t="str">
        <f>D7</f>
        <v>Library</v>
      </c>
      <c r="AO6" s="313"/>
      <c r="AP6" s="315" t="s">
        <v>135</v>
      </c>
      <c r="AR6" s="324" t="str">
        <f>H7</f>
        <v>West</v>
      </c>
      <c r="AS6" s="313"/>
      <c r="AT6" s="313" t="s">
        <v>135</v>
      </c>
      <c r="AU6" s="313"/>
    </row>
    <row r="7" spans="1:47" ht="15" thickBot="1" x14ac:dyDescent="0.35">
      <c r="B7" s="170">
        <v>40726</v>
      </c>
      <c r="C7" s="4"/>
      <c r="D7" s="353" t="s">
        <v>40</v>
      </c>
      <c r="E7" s="349"/>
      <c r="F7" s="13" t="s">
        <v>135</v>
      </c>
      <c r="G7" s="9"/>
      <c r="H7" s="50" t="str">
        <f>AG30</f>
        <v>West</v>
      </c>
      <c r="I7" s="349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  <c r="AN7" s="316">
        <f>B9</f>
        <v>0.35416666666666669</v>
      </c>
      <c r="AO7" s="313">
        <f>D9</f>
        <v>0</v>
      </c>
      <c r="AP7" s="317"/>
      <c r="AR7" s="316">
        <v>0.35416666666666669</v>
      </c>
      <c r="AS7" s="313">
        <f>H9</f>
        <v>0</v>
      </c>
      <c r="AT7" s="319"/>
      <c r="AU7" s="313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  <c r="AN8" s="313"/>
      <c r="AO8" s="313">
        <f>D10</f>
        <v>0</v>
      </c>
      <c r="AP8" s="318"/>
      <c r="AR8" s="313"/>
      <c r="AS8" s="313">
        <f>H10</f>
        <v>0</v>
      </c>
      <c r="AT8" s="321"/>
      <c r="AU8" s="326"/>
    </row>
    <row r="9" spans="1:47" ht="15" thickBot="1" x14ac:dyDescent="0.35">
      <c r="B9" s="19">
        <v>0.35416666666666669</v>
      </c>
      <c r="C9" s="4"/>
      <c r="D9" s="36">
        <f>M9</f>
        <v>0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>
        <f>AG11</f>
        <v>0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0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0</v>
      </c>
      <c r="S9" s="74">
        <f>F9+F13+F35+F39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601" t="str">
        <f>AG26</f>
        <v>10U</v>
      </c>
      <c r="AG9" s="601"/>
      <c r="AN9" s="313"/>
      <c r="AO9" s="313"/>
      <c r="AP9" s="313"/>
      <c r="AR9" s="313"/>
      <c r="AS9" s="313"/>
      <c r="AT9" s="313"/>
      <c r="AU9" s="313"/>
    </row>
    <row r="10" spans="1:47" ht="15" thickBot="1" x14ac:dyDescent="0.35">
      <c r="B10" s="22"/>
      <c r="C10" s="4"/>
      <c r="D10" s="39">
        <f>M11</f>
        <v>0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>
        <f>AG12</f>
        <v>0</v>
      </c>
      <c r="N10" s="72">
        <f>(IF(F16&gt;F15,1,0))+(IF(F21&gt;F22,1,0))+(IF(F29&gt;F30,1,0))+(IF(F36&gt;F35,1,0))</f>
        <v>0</v>
      </c>
      <c r="O10" s="73">
        <f>(IF(F16&lt;F15,1,0))+(IF(F21&lt;F22,1,0))+(IF(F29&lt;F30,1,0))+(IF(F36&lt;F35,1,0))</f>
        <v>0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0</v>
      </c>
      <c r="R10" s="73">
        <f>F15+F22+F30+F35</f>
        <v>0</v>
      </c>
      <c r="S10" s="74">
        <f>F16+F21+F29+F36</f>
        <v>0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02" t="s">
        <v>142</v>
      </c>
      <c r="AG10" s="603"/>
      <c r="AN10" s="313" t="s">
        <v>246</v>
      </c>
      <c r="AO10" s="319"/>
      <c r="AP10" s="319"/>
      <c r="AR10" s="313" t="s">
        <v>246</v>
      </c>
      <c r="AS10" s="319"/>
      <c r="AT10" s="319"/>
      <c r="AU10" s="328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>
        <f>AG13</f>
        <v>0</v>
      </c>
      <c r="N11" s="72">
        <f>(IF(F10&gt;F9,1,0))+(IF(F15&gt;F16,1,0))+(IF(F32&gt;F33,1,0))+(IF(F27&gt;F26,1,0))</f>
        <v>0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0</v>
      </c>
      <c r="R11" s="73">
        <f>F9+F16+F26+F33</f>
        <v>0</v>
      </c>
      <c r="S11" s="74">
        <f>F10+F15+F27+F32</f>
        <v>0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290"/>
      <c r="AJ11" s="82"/>
      <c r="AN11" s="313"/>
      <c r="AO11" s="320"/>
      <c r="AP11" s="320"/>
      <c r="AR11" s="313"/>
      <c r="AS11" s="313"/>
      <c r="AT11" s="313"/>
      <c r="AU11" s="313"/>
    </row>
    <row r="12" spans="1:47" ht="15" thickBot="1" x14ac:dyDescent="0.35">
      <c r="B12" s="45">
        <v>0.44791666666666669</v>
      </c>
      <c r="C12" s="4"/>
      <c r="D12" s="36">
        <f>M12</f>
        <v>0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>
        <f>AG14</f>
        <v>0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0</v>
      </c>
      <c r="S12" s="74">
        <f>F12++F19+F26+F30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290"/>
      <c r="AJ12" s="84"/>
      <c r="AN12" s="313" t="s">
        <v>247</v>
      </c>
      <c r="AO12" s="319"/>
      <c r="AP12" s="319"/>
      <c r="AR12" s="313" t="s">
        <v>247</v>
      </c>
      <c r="AS12" s="319"/>
      <c r="AT12" s="319"/>
      <c r="AU12" s="313"/>
    </row>
    <row r="13" spans="1:47" ht="15" thickBot="1" x14ac:dyDescent="0.35">
      <c r="B13" s="22"/>
      <c r="C13" s="4"/>
      <c r="D13" s="39">
        <f>M9</f>
        <v>0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>
        <f>AG15</f>
        <v>0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0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0</v>
      </c>
      <c r="S13" s="74">
        <f>F18+F22+F33+F38</f>
        <v>0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82"/>
      <c r="AJ13" s="84"/>
      <c r="AN13" s="313" t="s">
        <v>248</v>
      </c>
      <c r="AO13" s="321"/>
      <c r="AP13" s="322"/>
      <c r="AR13" s="313" t="s">
        <v>248</v>
      </c>
      <c r="AS13" s="321"/>
      <c r="AT13" s="321"/>
      <c r="AU13" s="313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290"/>
      <c r="AJ14" s="84"/>
      <c r="AN14" s="313"/>
      <c r="AO14" s="313"/>
      <c r="AP14" s="323"/>
      <c r="AU14" s="313"/>
    </row>
    <row r="15" spans="1:47" ht="15.6" x14ac:dyDescent="0.3">
      <c r="B15" s="45">
        <v>4.1666666666666664E-2</v>
      </c>
      <c r="C15" s="4"/>
      <c r="D15" s="36">
        <f>M11</f>
        <v>0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290"/>
      <c r="AJ15" s="84"/>
      <c r="AN15" s="331" t="str">
        <f>AG26</f>
        <v>10U</v>
      </c>
      <c r="AO15" s="313"/>
      <c r="AP15" s="313"/>
      <c r="AR15" s="331" t="str">
        <f>AG26</f>
        <v>10U</v>
      </c>
      <c r="AS15" s="313"/>
      <c r="AT15" s="313"/>
      <c r="AU15" s="313"/>
    </row>
    <row r="16" spans="1:47" ht="15" thickBot="1" x14ac:dyDescent="0.35">
      <c r="B16" s="22"/>
      <c r="C16" s="4"/>
      <c r="D16" s="39">
        <f>M10</f>
        <v>0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7"/>
      <c r="AJ16" s="95"/>
      <c r="AN16" s="313" t="s">
        <v>244</v>
      </c>
      <c r="AO16" s="313"/>
      <c r="AP16" s="313"/>
      <c r="AR16" s="313" t="s">
        <v>244</v>
      </c>
      <c r="AS16" s="313"/>
      <c r="AT16" s="313"/>
      <c r="AU16" s="313"/>
    </row>
    <row r="17" spans="2:46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>
        <f>AG16</f>
        <v>0</v>
      </c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7"/>
      <c r="AJ17" s="95"/>
      <c r="AN17" s="313" t="s">
        <v>245</v>
      </c>
      <c r="AO17" s="313"/>
      <c r="AP17" s="313"/>
      <c r="AR17" s="313" t="s">
        <v>245</v>
      </c>
      <c r="AS17" s="313"/>
      <c r="AT17" s="313"/>
    </row>
    <row r="18" spans="2:46" ht="15" thickBot="1" x14ac:dyDescent="0.35">
      <c r="B18" s="30">
        <v>0.13541666666666666</v>
      </c>
      <c r="C18" s="4"/>
      <c r="D18" s="36">
        <f>M13</f>
        <v>0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>
        <f>AG17</f>
        <v>0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604" t="s">
        <v>84</v>
      </c>
      <c r="W18" s="605"/>
      <c r="X18" s="28"/>
      <c r="Y18" s="28"/>
      <c r="Z18" s="28"/>
      <c r="AA18" s="28"/>
      <c r="AB18" s="28"/>
      <c r="AC18" s="28"/>
      <c r="AD18" s="28"/>
      <c r="AF18" s="94">
        <v>8</v>
      </c>
      <c r="AG18" s="97"/>
      <c r="AJ18" s="97"/>
      <c r="AN18" s="314">
        <v>40726</v>
      </c>
      <c r="AO18" s="313"/>
      <c r="AP18" s="313"/>
      <c r="AR18" s="314">
        <f>$AN$18</f>
        <v>40726</v>
      </c>
      <c r="AS18" s="313"/>
      <c r="AT18" s="313"/>
    </row>
    <row r="19" spans="2:46" ht="15" thickBot="1" x14ac:dyDescent="0.35">
      <c r="B19" s="31"/>
      <c r="C19" s="4"/>
      <c r="D19" s="39">
        <f>M12</f>
        <v>0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>
        <f>AG18</f>
        <v>0</v>
      </c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7"/>
      <c r="AJ19" s="95"/>
      <c r="AN19" s="324" t="str">
        <f>D7</f>
        <v>Library</v>
      </c>
      <c r="AO19" s="313"/>
      <c r="AP19" s="313" t="s">
        <v>135</v>
      </c>
      <c r="AR19" s="324" t="str">
        <f>$AR$97</f>
        <v>West</v>
      </c>
      <c r="AT19" s="313" t="s">
        <v>135</v>
      </c>
    </row>
    <row r="20" spans="2:46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>
        <f>AG19</f>
        <v>0</v>
      </c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N20" s="316">
        <f>B12</f>
        <v>0.44791666666666669</v>
      </c>
      <c r="AO20" s="325">
        <f>D12</f>
        <v>0</v>
      </c>
      <c r="AP20" s="319"/>
      <c r="AR20" s="316">
        <f>$AN$20</f>
        <v>0.44791666666666669</v>
      </c>
      <c r="AS20" s="313">
        <f>H12</f>
        <v>0</v>
      </c>
      <c r="AT20" s="141"/>
    </row>
    <row r="21" spans="2:46" ht="15" thickBot="1" x14ac:dyDescent="0.35">
      <c r="B21" s="30">
        <v>0.22916666666666666</v>
      </c>
      <c r="C21" s="4"/>
      <c r="D21" s="20">
        <f>M10</f>
        <v>0</v>
      </c>
      <c r="E21" s="98"/>
      <c r="F21" s="70"/>
      <c r="G21" s="9"/>
      <c r="H21" s="20">
        <f>M18</f>
        <v>0</v>
      </c>
      <c r="I21" s="69"/>
      <c r="J21" s="70"/>
      <c r="K21" s="9"/>
      <c r="L21" s="9"/>
      <c r="M21" s="96">
        <f>AG20</f>
        <v>0</v>
      </c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8">
        <v>3</v>
      </c>
      <c r="W21" s="35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N21" s="313"/>
      <c r="AO21" s="325">
        <f>D13</f>
        <v>0</v>
      </c>
      <c r="AP21" s="321"/>
      <c r="AS21" s="313">
        <f>H13</f>
        <v>0</v>
      </c>
      <c r="AT21" s="329"/>
    </row>
    <row r="22" spans="2:46" ht="15" thickBot="1" x14ac:dyDescent="0.35">
      <c r="B22" s="31"/>
      <c r="C22" s="16"/>
      <c r="D22" s="23">
        <f>M13</f>
        <v>0</v>
      </c>
      <c r="E22" s="101"/>
      <c r="F22" s="76"/>
      <c r="G22" s="349"/>
      <c r="H22" s="23">
        <f>M21</f>
        <v>0</v>
      </c>
      <c r="I22" s="75"/>
      <c r="J22" s="76"/>
      <c r="K22" s="9"/>
      <c r="L22" s="9"/>
      <c r="R22" s="9"/>
      <c r="S22" s="102"/>
      <c r="T22" s="28"/>
      <c r="U22" s="294"/>
      <c r="W22" s="606" t="s">
        <v>85</v>
      </c>
      <c r="X22" s="606"/>
      <c r="Y22" s="606"/>
      <c r="Z22" s="606"/>
      <c r="AA22" s="606"/>
      <c r="AB22" s="606"/>
      <c r="AC22" s="606"/>
      <c r="AE22" s="294"/>
      <c r="AF22" s="143">
        <v>12</v>
      </c>
      <c r="AG22" s="144"/>
      <c r="AN22" s="313"/>
      <c r="AO22" s="313"/>
      <c r="AP22" s="313"/>
    </row>
    <row r="23" spans="2:46" ht="15" thickBot="1" x14ac:dyDescent="0.35">
      <c r="B23" s="4"/>
      <c r="G23" s="9"/>
      <c r="K23" s="4"/>
      <c r="L23" s="9"/>
      <c r="M23" s="103" t="s">
        <v>160</v>
      </c>
      <c r="N23" s="607" t="s">
        <v>136</v>
      </c>
      <c r="O23" s="608"/>
      <c r="P23" s="608"/>
      <c r="Q23" s="608"/>
      <c r="R23" s="608"/>
      <c r="S23" s="609"/>
      <c r="T23" s="68"/>
      <c r="V23" s="604" t="s">
        <v>80</v>
      </c>
      <c r="W23" s="610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13" t="s">
        <v>246</v>
      </c>
      <c r="AO23" s="319"/>
      <c r="AP23" s="319"/>
      <c r="AR23" s="313" t="s">
        <v>246</v>
      </c>
      <c r="AS23" s="319"/>
      <c r="AT23" s="319"/>
    </row>
    <row r="24" spans="2:46" ht="15" thickBot="1" x14ac:dyDescent="0.35">
      <c r="B24" s="169" t="s">
        <v>147</v>
      </c>
      <c r="C24" s="5"/>
      <c r="D24" s="352" t="str">
        <f>D6</f>
        <v>Meadow Ridge</v>
      </c>
      <c r="E24" s="7"/>
      <c r="F24" s="8"/>
      <c r="G24" s="7"/>
      <c r="H24" s="361" t="str">
        <f>H6</f>
        <v>Meadow Ridge</v>
      </c>
      <c r="I24" s="7"/>
      <c r="J24" s="8"/>
      <c r="K24" s="9"/>
      <c r="L24" s="9"/>
      <c r="M24" s="40">
        <v>1</v>
      </c>
      <c r="N24" s="632"/>
      <c r="O24" s="596"/>
      <c r="P24" s="596"/>
      <c r="Q24" s="596"/>
      <c r="R24" s="596"/>
      <c r="S24" s="597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313"/>
      <c r="AO24" s="313"/>
      <c r="AP24" s="313"/>
      <c r="AR24" s="313"/>
      <c r="AS24" s="313"/>
      <c r="AT24" s="313"/>
    </row>
    <row r="25" spans="2:46" ht="15" thickBot="1" x14ac:dyDescent="0.35">
      <c r="B25" s="171">
        <v>40727</v>
      </c>
      <c r="C25" s="16"/>
      <c r="D25" s="353" t="s">
        <v>40</v>
      </c>
      <c r="E25" s="9"/>
      <c r="F25" s="104" t="s">
        <v>135</v>
      </c>
      <c r="G25" s="9"/>
      <c r="H25" s="362" t="str">
        <f>H7</f>
        <v>West</v>
      </c>
      <c r="I25" s="9"/>
      <c r="J25" s="104" t="s">
        <v>135</v>
      </c>
      <c r="K25" s="9"/>
      <c r="L25" s="9"/>
      <c r="M25" s="41">
        <v>2</v>
      </c>
      <c r="N25" s="633"/>
      <c r="O25" s="634"/>
      <c r="P25" s="634"/>
      <c r="Q25" s="634"/>
      <c r="R25" s="634"/>
      <c r="S25" s="63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313" t="s">
        <v>247</v>
      </c>
      <c r="AO25" s="319"/>
      <c r="AP25" s="319"/>
      <c r="AR25" s="313" t="s">
        <v>247</v>
      </c>
      <c r="AS25" s="319"/>
      <c r="AT25" s="319"/>
    </row>
    <row r="26" spans="2:46" ht="15" thickBot="1" x14ac:dyDescent="0.35">
      <c r="B26" s="45">
        <v>0.35416666666666669</v>
      </c>
      <c r="C26" s="4"/>
      <c r="D26" s="36">
        <f>M12</f>
        <v>0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633"/>
      <c r="O26" s="634"/>
      <c r="P26" s="634"/>
      <c r="Q26" s="634"/>
      <c r="R26" s="634"/>
      <c r="S26" s="635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29</v>
      </c>
      <c r="AN26" s="313" t="s">
        <v>248</v>
      </c>
      <c r="AO26" s="321"/>
      <c r="AP26" s="321"/>
      <c r="AR26" s="313" t="s">
        <v>248</v>
      </c>
      <c r="AS26" s="321"/>
      <c r="AT26" s="321"/>
    </row>
    <row r="27" spans="2:46" ht="15" thickBot="1" x14ac:dyDescent="0.35">
      <c r="B27" s="22"/>
      <c r="C27" s="4"/>
      <c r="D27" s="39">
        <f>M11</f>
        <v>0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2">
        <v>4</v>
      </c>
      <c r="N27" s="666"/>
      <c r="O27" s="599"/>
      <c r="P27" s="599"/>
      <c r="Q27" s="599"/>
      <c r="R27" s="599"/>
      <c r="S27" s="600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38</v>
      </c>
      <c r="AN27" s="313"/>
      <c r="AO27" s="320"/>
      <c r="AP27" s="320"/>
      <c r="AR27" s="313"/>
      <c r="AS27" s="320"/>
      <c r="AT27" s="320"/>
    </row>
    <row r="28" spans="2:46" ht="16.2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252</v>
      </c>
      <c r="AN28" s="331" t="str">
        <f>AG26</f>
        <v>10U</v>
      </c>
      <c r="AO28" s="313"/>
      <c r="AP28" s="313"/>
      <c r="AR28" s="331" t="str">
        <f>AG26</f>
        <v>10U</v>
      </c>
      <c r="AS28" s="313"/>
      <c r="AT28" s="313"/>
    </row>
    <row r="29" spans="2:46" x14ac:dyDescent="0.3">
      <c r="B29" s="30">
        <v>0.44791666666666669</v>
      </c>
      <c r="C29" s="4"/>
      <c r="D29" s="36">
        <f>M10</f>
        <v>0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 t="s">
        <v>38</v>
      </c>
      <c r="AN29" s="313" t="s">
        <v>244</v>
      </c>
      <c r="AO29" s="313"/>
      <c r="AP29" s="313"/>
      <c r="AR29" s="313" t="s">
        <v>244</v>
      </c>
      <c r="AS29" s="313"/>
      <c r="AT29" s="313"/>
    </row>
    <row r="30" spans="2:46" ht="16.2" thickBot="1" x14ac:dyDescent="0.35">
      <c r="B30" s="31"/>
      <c r="C30" s="4"/>
      <c r="D30" s="39">
        <f>M12</f>
        <v>0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592" t="str">
        <f>AG26</f>
        <v>10U</v>
      </c>
      <c r="N30" s="593"/>
      <c r="O30" s="593"/>
      <c r="P30" s="593"/>
      <c r="Q30" s="593"/>
      <c r="R30" s="593"/>
      <c r="S30" s="594"/>
      <c r="AF30" s="111"/>
      <c r="AG30" s="112" t="s">
        <v>253</v>
      </c>
      <c r="AN30" s="313" t="s">
        <v>245</v>
      </c>
      <c r="AO30" s="313"/>
      <c r="AP30" s="313"/>
      <c r="AR30" s="313" t="s">
        <v>245</v>
      </c>
      <c r="AS30" s="313"/>
      <c r="AT30" s="313"/>
    </row>
    <row r="31" spans="2:46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92" t="s">
        <v>148</v>
      </c>
      <c r="N31" s="593"/>
      <c r="O31" s="593"/>
      <c r="P31" s="593"/>
      <c r="Q31" s="593"/>
      <c r="R31" s="593"/>
      <c r="S31" s="594"/>
      <c r="AF31" s="147" t="s">
        <v>165</v>
      </c>
      <c r="AG31" s="148"/>
      <c r="AN31" s="314">
        <f>$AN$18</f>
        <v>40726</v>
      </c>
      <c r="AO31" s="313"/>
      <c r="AP31" s="313"/>
      <c r="AR31" s="314">
        <f>$AN$18</f>
        <v>40726</v>
      </c>
      <c r="AS31" s="313"/>
      <c r="AT31" s="313"/>
    </row>
    <row r="32" spans="2:46" ht="15" thickBot="1" x14ac:dyDescent="0.35">
      <c r="B32" s="30">
        <v>4.1666666666666664E-2</v>
      </c>
      <c r="C32" s="4"/>
      <c r="D32" s="36">
        <f>M11</f>
        <v>0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24" t="str">
        <f>$AN$19</f>
        <v>Library</v>
      </c>
      <c r="AO32" s="313"/>
      <c r="AP32" s="313" t="s">
        <v>135</v>
      </c>
      <c r="AR32" s="324" t="str">
        <f>$AR$97</f>
        <v>West</v>
      </c>
      <c r="AS32" s="313"/>
      <c r="AT32" s="313" t="s">
        <v>135</v>
      </c>
    </row>
    <row r="33" spans="2:46" ht="15" thickBot="1" x14ac:dyDescent="0.35">
      <c r="B33" s="31"/>
      <c r="C33" s="4"/>
      <c r="D33" s="49">
        <f>M13</f>
        <v>0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589" t="str">
        <f>IF(J46&lt;&gt;"",(IF(J46&gt;J47,F46,F47)),"")</f>
        <v/>
      </c>
      <c r="N33" s="590"/>
      <c r="O33" s="590"/>
      <c r="P33" s="590"/>
      <c r="Q33" s="590"/>
      <c r="R33" s="590"/>
      <c r="S33" s="591"/>
      <c r="AN33" s="316">
        <f>B15</f>
        <v>4.1666666666666664E-2</v>
      </c>
      <c r="AO33" s="325">
        <f>D15</f>
        <v>0</v>
      </c>
      <c r="AP33" s="319"/>
      <c r="AR33" s="316">
        <f>$AN$33</f>
        <v>4.1666666666666664E-2</v>
      </c>
      <c r="AS33" s="325">
        <f>H15</f>
        <v>0</v>
      </c>
      <c r="AT33" s="319"/>
    </row>
    <row r="34" spans="2:46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89"/>
      <c r="N34" s="590"/>
      <c r="O34" s="590"/>
      <c r="P34" s="590"/>
      <c r="Q34" s="590"/>
      <c r="R34" s="590"/>
      <c r="S34" s="591"/>
      <c r="AN34" s="313"/>
      <c r="AO34" s="325">
        <f>D16</f>
        <v>0</v>
      </c>
      <c r="AP34" s="321"/>
      <c r="AR34" s="313"/>
      <c r="AS34" s="325">
        <f>H16</f>
        <v>0</v>
      </c>
      <c r="AT34" s="321"/>
    </row>
    <row r="35" spans="2:46" ht="15" thickBot="1" x14ac:dyDescent="0.35">
      <c r="B35" s="30">
        <v>0.13541666666666666</v>
      </c>
      <c r="C35" s="4"/>
      <c r="D35" s="36">
        <f>M9</f>
        <v>0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N35" s="313"/>
      <c r="AO35" s="313"/>
      <c r="AP35" s="313"/>
      <c r="AR35" s="313"/>
      <c r="AS35" s="313"/>
      <c r="AT35" s="313"/>
    </row>
    <row r="36" spans="2:46" ht="15" thickBot="1" x14ac:dyDescent="0.35">
      <c r="B36" s="31"/>
      <c r="C36" s="4"/>
      <c r="D36" s="39">
        <f>M10</f>
        <v>0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13" t="s">
        <v>246</v>
      </c>
      <c r="AO36" s="319"/>
      <c r="AP36" s="319"/>
      <c r="AR36" s="313" t="s">
        <v>246</v>
      </c>
      <c r="AS36" s="319"/>
      <c r="AT36" s="319"/>
    </row>
    <row r="37" spans="2:46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13"/>
      <c r="AO37" s="313"/>
      <c r="AP37" s="313"/>
      <c r="AR37" s="313"/>
      <c r="AS37" s="313"/>
      <c r="AT37" s="313"/>
    </row>
    <row r="38" spans="2:46" x14ac:dyDescent="0.3">
      <c r="B38" s="30">
        <v>0.22916666666666666</v>
      </c>
      <c r="C38" s="4"/>
      <c r="D38" s="20">
        <f>M13</f>
        <v>0</v>
      </c>
      <c r="E38" s="98"/>
      <c r="F38" s="70"/>
      <c r="G38" s="9"/>
      <c r="H38" s="36">
        <f>M21</f>
        <v>0</v>
      </c>
      <c r="I38" s="354"/>
      <c r="J38" s="51"/>
      <c r="K38" s="4"/>
      <c r="L38" s="9"/>
      <c r="AN38" s="313" t="s">
        <v>247</v>
      </c>
      <c r="AO38" s="319"/>
      <c r="AP38" s="319"/>
      <c r="AR38" s="313" t="s">
        <v>247</v>
      </c>
      <c r="AS38" s="319"/>
      <c r="AT38" s="319"/>
    </row>
    <row r="39" spans="2:46" ht="15" thickBot="1" x14ac:dyDescent="0.35">
      <c r="B39" s="31"/>
      <c r="C39" s="16"/>
      <c r="D39" s="23">
        <f>M9</f>
        <v>0</v>
      </c>
      <c r="E39" s="101"/>
      <c r="F39" s="76"/>
      <c r="G39" s="349"/>
      <c r="H39" s="39">
        <f>M17</f>
        <v>0</v>
      </c>
      <c r="I39" s="355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13" t="s">
        <v>248</v>
      </c>
      <c r="AO39" s="321"/>
      <c r="AP39" s="321"/>
      <c r="AR39" s="313" t="s">
        <v>248</v>
      </c>
      <c r="AS39" s="321"/>
      <c r="AT39" s="321"/>
    </row>
    <row r="40" spans="2:46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13"/>
      <c r="AO40" s="320"/>
      <c r="AP40" s="320"/>
      <c r="AR40" s="313"/>
      <c r="AS40" s="320"/>
      <c r="AT40" s="320"/>
    </row>
    <row r="41" spans="2:46" ht="15.6" x14ac:dyDescent="0.3">
      <c r="B41" s="169" t="s">
        <v>166</v>
      </c>
      <c r="D41" s="130" t="str">
        <f>D24</f>
        <v>Meadow Ridge</v>
      </c>
      <c r="E41" s="7"/>
      <c r="F41" s="585" t="s">
        <v>136</v>
      </c>
      <c r="G41" s="585"/>
      <c r="H41" s="586"/>
      <c r="I41" s="7"/>
      <c r="J41" s="8"/>
      <c r="K41" s="28"/>
      <c r="L41" s="28"/>
      <c r="M41" s="130" t="str">
        <f>AG29</f>
        <v>Meadow Ridge</v>
      </c>
      <c r="N41" s="642" t="s">
        <v>136</v>
      </c>
      <c r="O41" s="585"/>
      <c r="P41" s="585"/>
      <c r="Q41" s="585"/>
      <c r="R41" s="586"/>
      <c r="S41" s="8"/>
      <c r="AN41" s="331" t="str">
        <f>AG26</f>
        <v>10U</v>
      </c>
      <c r="AO41" s="313"/>
      <c r="AP41" s="313"/>
      <c r="AR41" s="331" t="str">
        <f>AG26</f>
        <v>10U</v>
      </c>
      <c r="AS41" s="313"/>
      <c r="AT41" s="313"/>
    </row>
    <row r="42" spans="2:46" ht="15" thickBot="1" x14ac:dyDescent="0.35">
      <c r="B42" s="256">
        <v>40728</v>
      </c>
      <c r="C42" s="16"/>
      <c r="D42" s="132" t="str">
        <f>D25</f>
        <v>Library</v>
      </c>
      <c r="E42" s="349"/>
      <c r="F42" s="587"/>
      <c r="G42" s="587"/>
      <c r="H42" s="588"/>
      <c r="I42" s="349" t="s">
        <v>135</v>
      </c>
      <c r="J42" s="13" t="s">
        <v>135</v>
      </c>
      <c r="K42" s="28"/>
      <c r="L42" s="28"/>
      <c r="M42" s="132" t="str">
        <f>AG30</f>
        <v>West</v>
      </c>
      <c r="N42" s="643"/>
      <c r="O42" s="640"/>
      <c r="P42" s="640"/>
      <c r="Q42" s="640"/>
      <c r="R42" s="641"/>
      <c r="S42" s="13" t="s">
        <v>135</v>
      </c>
      <c r="AN42" s="313" t="s">
        <v>244</v>
      </c>
      <c r="AO42" s="313"/>
      <c r="AP42" s="313"/>
      <c r="AR42" s="313" t="s">
        <v>244</v>
      </c>
      <c r="AS42" s="313"/>
      <c r="AT42" s="313"/>
    </row>
    <row r="43" spans="2:46" x14ac:dyDescent="0.3">
      <c r="B43" s="30">
        <v>0.375</v>
      </c>
      <c r="D43" s="51" t="s">
        <v>167</v>
      </c>
      <c r="E43" s="133"/>
      <c r="F43" s="595">
        <f>N27</f>
        <v>0</v>
      </c>
      <c r="G43" s="596"/>
      <c r="H43" s="597"/>
      <c r="I43" s="356"/>
      <c r="J43" s="51"/>
      <c r="K43" s="28"/>
      <c r="L43" s="259">
        <v>0.375</v>
      </c>
      <c r="M43" s="257" t="s">
        <v>168</v>
      </c>
      <c r="N43" s="667">
        <f>N26</f>
        <v>0</v>
      </c>
      <c r="O43" s="668"/>
      <c r="P43" s="668"/>
      <c r="Q43" s="668"/>
      <c r="R43" s="668"/>
      <c r="S43" s="179"/>
      <c r="AN43" s="313" t="s">
        <v>245</v>
      </c>
      <c r="AO43" s="313"/>
      <c r="AP43" s="313"/>
      <c r="AR43" s="313" t="s">
        <v>245</v>
      </c>
      <c r="AS43" s="313"/>
      <c r="AT43" s="313"/>
    </row>
    <row r="44" spans="2:46" ht="15" thickBot="1" x14ac:dyDescent="0.35">
      <c r="B44" s="31"/>
      <c r="D44" s="52" t="s">
        <v>151</v>
      </c>
      <c r="E44" s="135"/>
      <c r="F44" s="598">
        <f>N24</f>
        <v>0</v>
      </c>
      <c r="G44" s="599"/>
      <c r="H44" s="600"/>
      <c r="I44" s="136"/>
      <c r="J44" s="52"/>
      <c r="K44" s="28"/>
      <c r="L44" s="260"/>
      <c r="M44" s="258" t="s">
        <v>150</v>
      </c>
      <c r="N44" s="669">
        <f>N25</f>
        <v>0</v>
      </c>
      <c r="O44" s="670"/>
      <c r="P44" s="670"/>
      <c r="Q44" s="670"/>
      <c r="R44" s="670"/>
      <c r="S44" s="276"/>
      <c r="AN44" s="314">
        <f>$AN$18</f>
        <v>40726</v>
      </c>
      <c r="AO44" s="313"/>
      <c r="AP44" s="313"/>
      <c r="AR44" s="314">
        <f>$AN$18</f>
        <v>40726</v>
      </c>
      <c r="AS44" s="313"/>
      <c r="AT44" s="313"/>
    </row>
    <row r="45" spans="2:46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8"/>
      <c r="M45" s="131"/>
      <c r="N45" s="358"/>
      <c r="O45" s="359"/>
      <c r="P45" s="359"/>
      <c r="Q45" s="359"/>
      <c r="R45" s="359"/>
      <c r="S45" s="359"/>
      <c r="AN45" s="324" t="str">
        <f>$AN$19</f>
        <v>Library</v>
      </c>
      <c r="AO45" s="313"/>
      <c r="AP45" s="313" t="s">
        <v>135</v>
      </c>
      <c r="AR45" s="324" t="str">
        <f>$AR$97</f>
        <v>West</v>
      </c>
      <c r="AS45" s="313"/>
      <c r="AT45" s="313" t="s">
        <v>135</v>
      </c>
    </row>
    <row r="46" spans="2:46" ht="15" thickBot="1" x14ac:dyDescent="0.35">
      <c r="B46" s="30">
        <v>0.46875</v>
      </c>
      <c r="D46" s="51" t="s">
        <v>169</v>
      </c>
      <c r="E46" s="140"/>
      <c r="F46" s="595" t="str">
        <f>IF(J43&lt;&gt;"",(IF(J43&gt;J44,F43,F44)),"")</f>
        <v/>
      </c>
      <c r="G46" s="596"/>
      <c r="H46" s="597"/>
      <c r="I46" s="141"/>
      <c r="J46" s="51"/>
      <c r="K46" s="28"/>
      <c r="L46" s="131"/>
      <c r="M46" s="131"/>
      <c r="N46" s="358"/>
      <c r="O46" s="359"/>
      <c r="P46" s="359"/>
      <c r="Q46" s="359"/>
      <c r="R46" s="359"/>
      <c r="S46" s="359"/>
      <c r="AN46" s="316">
        <f>B18</f>
        <v>0.13541666666666666</v>
      </c>
      <c r="AO46" s="325">
        <f>D18</f>
        <v>0</v>
      </c>
      <c r="AP46" s="319"/>
      <c r="AR46" s="316">
        <f>$AN$46</f>
        <v>0.13541666666666666</v>
      </c>
      <c r="AS46" s="325">
        <f>H18</f>
        <v>0</v>
      </c>
      <c r="AT46" s="319"/>
    </row>
    <row r="47" spans="2:46" ht="15" thickBot="1" x14ac:dyDescent="0.35">
      <c r="B47" s="31"/>
      <c r="D47" s="52" t="s">
        <v>170</v>
      </c>
      <c r="E47" s="142"/>
      <c r="F47" s="595" t="str">
        <f>IF(S43&lt;&gt;"",(IF(S43&gt;S44,N43,N44)),"")</f>
        <v/>
      </c>
      <c r="G47" s="596"/>
      <c r="H47" s="597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313"/>
      <c r="AO47" s="325">
        <f>D19</f>
        <v>0</v>
      </c>
      <c r="AP47" s="321"/>
      <c r="AR47" s="313"/>
      <c r="AS47" s="325">
        <f>H19</f>
        <v>0</v>
      </c>
      <c r="AT47" s="321"/>
    </row>
    <row r="48" spans="2:46" x14ac:dyDescent="0.3">
      <c r="AN48" s="313"/>
      <c r="AO48" s="313"/>
      <c r="AP48" s="313"/>
      <c r="AR48" s="313"/>
      <c r="AS48" s="313"/>
      <c r="AT48" s="313"/>
    </row>
    <row r="49" spans="40:46" x14ac:dyDescent="0.3">
      <c r="AN49" s="313" t="s">
        <v>246</v>
      </c>
      <c r="AO49" s="319"/>
      <c r="AP49" s="319"/>
      <c r="AR49" s="313" t="s">
        <v>246</v>
      </c>
      <c r="AS49" s="319"/>
      <c r="AT49" s="319"/>
    </row>
    <row r="50" spans="40:46" x14ac:dyDescent="0.3">
      <c r="AN50" s="313"/>
      <c r="AO50" s="313"/>
      <c r="AP50" s="313"/>
      <c r="AR50" s="313"/>
      <c r="AS50" s="313"/>
      <c r="AT50" s="313"/>
    </row>
    <row r="51" spans="40:46" x14ac:dyDescent="0.3">
      <c r="AN51" s="313" t="s">
        <v>247</v>
      </c>
      <c r="AO51" s="319"/>
      <c r="AP51" s="319"/>
      <c r="AR51" s="313" t="s">
        <v>247</v>
      </c>
      <c r="AS51" s="319"/>
      <c r="AT51" s="319"/>
    </row>
    <row r="52" spans="40:46" x14ac:dyDescent="0.3">
      <c r="AN52" s="313" t="s">
        <v>248</v>
      </c>
      <c r="AO52" s="321"/>
      <c r="AP52" s="321"/>
      <c r="AR52" s="313" t="s">
        <v>248</v>
      </c>
      <c r="AS52" s="321"/>
      <c r="AT52" s="321"/>
    </row>
    <row r="54" spans="40:46" ht="15.6" x14ac:dyDescent="0.3">
      <c r="AN54" s="331" t="str">
        <f>AG26</f>
        <v>10U</v>
      </c>
      <c r="AO54" s="313"/>
      <c r="AP54" s="313"/>
      <c r="AR54" s="331" t="str">
        <f>AG26</f>
        <v>10U</v>
      </c>
      <c r="AS54" s="313"/>
      <c r="AT54" s="313"/>
    </row>
    <row r="55" spans="40:46" x14ac:dyDescent="0.3">
      <c r="AN55" s="313" t="s">
        <v>244</v>
      </c>
      <c r="AO55" s="313"/>
      <c r="AP55" s="313"/>
      <c r="AR55" s="313" t="s">
        <v>244</v>
      </c>
      <c r="AS55" s="313"/>
      <c r="AT55" s="313"/>
    </row>
    <row r="56" spans="40:46" x14ac:dyDescent="0.3">
      <c r="AN56" s="313" t="s">
        <v>245</v>
      </c>
      <c r="AO56" s="313"/>
      <c r="AP56" s="313"/>
      <c r="AR56" s="313" t="s">
        <v>245</v>
      </c>
      <c r="AS56" s="313"/>
      <c r="AT56" s="313"/>
    </row>
    <row r="57" spans="40:46" x14ac:dyDescent="0.3">
      <c r="AN57" s="314">
        <f>$AN$18</f>
        <v>40726</v>
      </c>
      <c r="AO57" s="313"/>
      <c r="AP57" s="313"/>
      <c r="AR57" s="314">
        <f>$AN$18</f>
        <v>40726</v>
      </c>
      <c r="AS57" s="313"/>
      <c r="AT57" s="313"/>
    </row>
    <row r="58" spans="40:46" x14ac:dyDescent="0.3">
      <c r="AN58" s="324" t="str">
        <f>$AN$19</f>
        <v>Library</v>
      </c>
      <c r="AO58" s="313"/>
      <c r="AP58" s="313" t="s">
        <v>135</v>
      </c>
      <c r="AR58" s="324" t="str">
        <f>$AR$97</f>
        <v>West</v>
      </c>
      <c r="AS58" s="313"/>
      <c r="AT58" s="313" t="s">
        <v>135</v>
      </c>
    </row>
    <row r="59" spans="40:46" x14ac:dyDescent="0.3">
      <c r="AN59" s="316">
        <f>B21</f>
        <v>0.22916666666666666</v>
      </c>
      <c r="AO59" s="325">
        <f>D21</f>
        <v>0</v>
      </c>
      <c r="AP59" s="319"/>
      <c r="AR59" s="316">
        <f>$AN$59</f>
        <v>0.22916666666666666</v>
      </c>
      <c r="AS59" s="325">
        <f>H21</f>
        <v>0</v>
      </c>
      <c r="AT59" s="319"/>
    </row>
    <row r="60" spans="40:46" x14ac:dyDescent="0.3">
      <c r="AN60" s="313"/>
      <c r="AO60" s="325">
        <f>D22</f>
        <v>0</v>
      </c>
      <c r="AP60" s="321"/>
      <c r="AR60" s="313"/>
      <c r="AS60" s="325">
        <f>H22</f>
        <v>0</v>
      </c>
      <c r="AT60" s="321"/>
    </row>
    <row r="61" spans="40:46" x14ac:dyDescent="0.3">
      <c r="AN61" s="313"/>
      <c r="AO61" s="313"/>
      <c r="AP61" s="313"/>
      <c r="AR61" s="313"/>
      <c r="AS61" s="313"/>
      <c r="AT61" s="313"/>
    </row>
    <row r="62" spans="40:46" x14ac:dyDescent="0.3">
      <c r="AN62" s="313" t="s">
        <v>246</v>
      </c>
      <c r="AO62" s="319"/>
      <c r="AP62" s="319"/>
      <c r="AR62" s="313" t="s">
        <v>246</v>
      </c>
      <c r="AS62" s="319"/>
      <c r="AT62" s="319"/>
    </row>
    <row r="63" spans="40:46" x14ac:dyDescent="0.3">
      <c r="AN63" s="313"/>
      <c r="AO63" s="313"/>
      <c r="AP63" s="313"/>
      <c r="AR63" s="313"/>
      <c r="AS63" s="313"/>
      <c r="AT63" s="313"/>
    </row>
    <row r="64" spans="40:46" x14ac:dyDescent="0.3">
      <c r="AN64" s="313" t="s">
        <v>247</v>
      </c>
      <c r="AO64" s="319"/>
      <c r="AP64" s="319"/>
      <c r="AR64" s="313" t="s">
        <v>247</v>
      </c>
      <c r="AS64" s="319"/>
      <c r="AT64" s="319"/>
    </row>
    <row r="65" spans="40:46" x14ac:dyDescent="0.3">
      <c r="AN65" s="313" t="s">
        <v>248</v>
      </c>
      <c r="AO65" s="321"/>
      <c r="AP65" s="321"/>
      <c r="AR65" s="313" t="s">
        <v>248</v>
      </c>
      <c r="AS65" s="321"/>
      <c r="AT65" s="321"/>
    </row>
    <row r="67" spans="40:46" ht="15.6" x14ac:dyDescent="0.3">
      <c r="AN67" s="331" t="str">
        <f>AG26</f>
        <v>10U</v>
      </c>
      <c r="AO67" s="313"/>
      <c r="AP67" s="313"/>
      <c r="AR67" s="331" t="str">
        <f>AG26</f>
        <v>10U</v>
      </c>
      <c r="AS67" s="313"/>
      <c r="AT67" s="313"/>
    </row>
    <row r="68" spans="40:46" x14ac:dyDescent="0.3">
      <c r="AN68" s="313" t="s">
        <v>244</v>
      </c>
      <c r="AO68" s="313"/>
      <c r="AP68" s="313"/>
      <c r="AR68" s="313" t="s">
        <v>244</v>
      </c>
      <c r="AS68" s="313"/>
      <c r="AT68" s="313"/>
    </row>
    <row r="69" spans="40:46" x14ac:dyDescent="0.3">
      <c r="AN69" s="313" t="s">
        <v>245</v>
      </c>
      <c r="AO69" s="313"/>
      <c r="AP69" s="313"/>
      <c r="AR69" s="313" t="s">
        <v>245</v>
      </c>
      <c r="AS69" s="313"/>
      <c r="AT69" s="313"/>
    </row>
    <row r="70" spans="40:46" x14ac:dyDescent="0.3">
      <c r="AN70" s="314">
        <f>B25</f>
        <v>40727</v>
      </c>
      <c r="AO70" s="313"/>
      <c r="AP70" s="313"/>
      <c r="AR70" s="314">
        <f>$AN$70</f>
        <v>40727</v>
      </c>
      <c r="AS70" s="313"/>
      <c r="AT70" s="313"/>
    </row>
    <row r="71" spans="40:46" x14ac:dyDescent="0.3">
      <c r="AN71" s="324" t="str">
        <f>$AN$19</f>
        <v>Library</v>
      </c>
      <c r="AO71" s="313"/>
      <c r="AP71" s="313" t="s">
        <v>135</v>
      </c>
      <c r="AR71" s="324" t="str">
        <f>$AR$97</f>
        <v>West</v>
      </c>
      <c r="AS71" s="313"/>
      <c r="AT71" s="313" t="s">
        <v>135</v>
      </c>
    </row>
    <row r="72" spans="40:46" x14ac:dyDescent="0.3">
      <c r="AN72" s="316">
        <f>B26</f>
        <v>0.35416666666666669</v>
      </c>
      <c r="AO72" s="325">
        <f>D26</f>
        <v>0</v>
      </c>
      <c r="AP72" s="319"/>
      <c r="AR72" s="316">
        <f>$AN$72</f>
        <v>0.35416666666666669</v>
      </c>
      <c r="AS72" s="325">
        <f>H26</f>
        <v>0</v>
      </c>
      <c r="AT72" s="319"/>
    </row>
    <row r="73" spans="40:46" x14ac:dyDescent="0.3">
      <c r="AN73" s="313"/>
      <c r="AO73" s="325">
        <f>D27</f>
        <v>0</v>
      </c>
      <c r="AP73" s="321"/>
      <c r="AR73" s="313"/>
      <c r="AS73" s="325">
        <f>H27</f>
        <v>0</v>
      </c>
      <c r="AT73" s="321"/>
    </row>
    <row r="74" spans="40:46" x14ac:dyDescent="0.3">
      <c r="AN74" s="313"/>
      <c r="AO74" s="313"/>
      <c r="AP74" s="313"/>
      <c r="AR74" s="313"/>
      <c r="AS74" s="313"/>
      <c r="AT74" s="313"/>
    </row>
    <row r="75" spans="40:46" x14ac:dyDescent="0.3">
      <c r="AN75" s="313" t="s">
        <v>246</v>
      </c>
      <c r="AO75" s="319"/>
      <c r="AP75" s="319"/>
      <c r="AR75" s="313" t="s">
        <v>246</v>
      </c>
      <c r="AS75" s="319"/>
      <c r="AT75" s="319"/>
    </row>
    <row r="76" spans="40:46" x14ac:dyDescent="0.3">
      <c r="AN76" s="313"/>
      <c r="AO76" s="313"/>
      <c r="AP76" s="313"/>
      <c r="AR76" s="313"/>
      <c r="AS76" s="313"/>
      <c r="AT76" s="313"/>
    </row>
    <row r="77" spans="40:46" x14ac:dyDescent="0.3">
      <c r="AN77" s="313" t="s">
        <v>247</v>
      </c>
      <c r="AO77" s="319"/>
      <c r="AP77" s="319"/>
      <c r="AR77" s="313" t="s">
        <v>247</v>
      </c>
      <c r="AS77" s="319"/>
      <c r="AT77" s="319"/>
    </row>
    <row r="78" spans="40:46" x14ac:dyDescent="0.3">
      <c r="AN78" s="313" t="s">
        <v>248</v>
      </c>
      <c r="AO78" s="321"/>
      <c r="AP78" s="321"/>
      <c r="AR78" s="313" t="s">
        <v>248</v>
      </c>
      <c r="AS78" s="321"/>
      <c r="AT78" s="321"/>
    </row>
    <row r="80" spans="40:46" ht="15.6" x14ac:dyDescent="0.3">
      <c r="AN80" s="331" t="str">
        <f>AG26</f>
        <v>10U</v>
      </c>
      <c r="AO80" s="313"/>
      <c r="AP80" s="313"/>
      <c r="AR80" s="331" t="str">
        <f>AG26</f>
        <v>10U</v>
      </c>
      <c r="AS80" s="313"/>
      <c r="AT80" s="313"/>
    </row>
    <row r="81" spans="40:46" x14ac:dyDescent="0.3">
      <c r="AN81" s="313" t="s">
        <v>244</v>
      </c>
      <c r="AO81" s="313"/>
      <c r="AP81" s="313"/>
      <c r="AR81" s="313" t="s">
        <v>244</v>
      </c>
      <c r="AS81" s="313"/>
      <c r="AT81" s="313"/>
    </row>
    <row r="82" spans="40:46" x14ac:dyDescent="0.3">
      <c r="AN82" s="313" t="s">
        <v>245</v>
      </c>
      <c r="AO82" s="313"/>
      <c r="AP82" s="313"/>
      <c r="AR82" s="313" t="s">
        <v>245</v>
      </c>
      <c r="AS82" s="313"/>
      <c r="AT82" s="313"/>
    </row>
    <row r="83" spans="40:46" x14ac:dyDescent="0.3">
      <c r="AN83" s="314">
        <f>$AN$70</f>
        <v>40727</v>
      </c>
      <c r="AO83" s="313"/>
      <c r="AP83" s="313"/>
      <c r="AR83" s="314">
        <f>$AN$70</f>
        <v>40727</v>
      </c>
      <c r="AS83" s="313"/>
      <c r="AT83" s="313"/>
    </row>
    <row r="84" spans="40:46" x14ac:dyDescent="0.3">
      <c r="AN84" s="324" t="str">
        <f>$AN$19</f>
        <v>Library</v>
      </c>
      <c r="AO84" s="313"/>
      <c r="AP84" s="313" t="s">
        <v>135</v>
      </c>
      <c r="AR84" s="324" t="str">
        <f>$AR$97</f>
        <v>West</v>
      </c>
      <c r="AS84" s="313"/>
      <c r="AT84" s="313" t="s">
        <v>135</v>
      </c>
    </row>
    <row r="85" spans="40:46" x14ac:dyDescent="0.3">
      <c r="AN85" s="316">
        <f>B29</f>
        <v>0.44791666666666669</v>
      </c>
      <c r="AO85" s="325">
        <f>D29</f>
        <v>0</v>
      </c>
      <c r="AP85" s="319"/>
      <c r="AR85" s="316">
        <f>$AN$85</f>
        <v>0.44791666666666669</v>
      </c>
      <c r="AS85" s="325">
        <f>H29</f>
        <v>0</v>
      </c>
      <c r="AT85" s="319"/>
    </row>
    <row r="86" spans="40:46" x14ac:dyDescent="0.3">
      <c r="AN86" s="313"/>
      <c r="AO86" s="325">
        <f>D30</f>
        <v>0</v>
      </c>
      <c r="AP86" s="321"/>
      <c r="AR86" s="313"/>
      <c r="AS86" s="325">
        <f>H30</f>
        <v>0</v>
      </c>
      <c r="AT86" s="321"/>
    </row>
    <row r="87" spans="40:46" x14ac:dyDescent="0.3">
      <c r="AN87" s="313"/>
      <c r="AO87" s="313"/>
      <c r="AP87" s="313"/>
      <c r="AR87" s="313"/>
      <c r="AS87" s="313"/>
      <c r="AT87" s="313"/>
    </row>
    <row r="88" spans="40:46" x14ac:dyDescent="0.3">
      <c r="AN88" s="313" t="s">
        <v>246</v>
      </c>
      <c r="AO88" s="319"/>
      <c r="AP88" s="319"/>
      <c r="AR88" s="313" t="s">
        <v>246</v>
      </c>
      <c r="AS88" s="319"/>
      <c r="AT88" s="319"/>
    </row>
    <row r="89" spans="40:46" x14ac:dyDescent="0.3">
      <c r="AN89" s="313"/>
      <c r="AO89" s="313"/>
      <c r="AP89" s="313"/>
      <c r="AR89" s="313"/>
      <c r="AS89" s="313"/>
      <c r="AT89" s="313"/>
    </row>
    <row r="90" spans="40:46" x14ac:dyDescent="0.3">
      <c r="AN90" s="313" t="s">
        <v>247</v>
      </c>
      <c r="AO90" s="319"/>
      <c r="AP90" s="319"/>
      <c r="AR90" s="313" t="s">
        <v>247</v>
      </c>
      <c r="AS90" s="319"/>
      <c r="AT90" s="319"/>
    </row>
    <row r="91" spans="40:46" x14ac:dyDescent="0.3">
      <c r="AN91" s="313" t="s">
        <v>248</v>
      </c>
      <c r="AO91" s="321"/>
      <c r="AP91" s="321"/>
      <c r="AR91" s="313" t="s">
        <v>248</v>
      </c>
      <c r="AS91" s="321"/>
      <c r="AT91" s="321"/>
    </row>
    <row r="93" spans="40:46" ht="15.6" x14ac:dyDescent="0.3">
      <c r="AN93" s="331" t="str">
        <f>AG26</f>
        <v>10U</v>
      </c>
      <c r="AO93" s="313"/>
      <c r="AP93" s="313"/>
      <c r="AR93" s="331" t="str">
        <f>AG26</f>
        <v>10U</v>
      </c>
      <c r="AS93" s="313"/>
      <c r="AT93" s="313"/>
    </row>
    <row r="94" spans="40:46" x14ac:dyDescent="0.3">
      <c r="AN94" s="313" t="s">
        <v>244</v>
      </c>
      <c r="AO94" s="313"/>
      <c r="AP94" s="313"/>
      <c r="AR94" s="313" t="s">
        <v>244</v>
      </c>
      <c r="AS94" s="313"/>
      <c r="AT94" s="313"/>
    </row>
    <row r="95" spans="40:46" x14ac:dyDescent="0.3">
      <c r="AN95" s="313" t="s">
        <v>245</v>
      </c>
      <c r="AO95" s="313"/>
      <c r="AP95" s="313"/>
      <c r="AR95" s="313" t="s">
        <v>245</v>
      </c>
      <c r="AS95" s="313"/>
      <c r="AT95" s="313"/>
    </row>
    <row r="96" spans="40:46" x14ac:dyDescent="0.3">
      <c r="AN96" s="314">
        <f>$AN$83</f>
        <v>40727</v>
      </c>
      <c r="AO96" s="313"/>
      <c r="AP96" s="313"/>
      <c r="AR96" s="314">
        <f>$AN$83</f>
        <v>40727</v>
      </c>
      <c r="AS96" s="313"/>
      <c r="AT96" s="313"/>
    </row>
    <row r="97" spans="40:46" x14ac:dyDescent="0.3">
      <c r="AN97" s="324" t="str">
        <f>D25</f>
        <v>Library</v>
      </c>
      <c r="AO97" s="313"/>
      <c r="AP97" s="313" t="s">
        <v>135</v>
      </c>
      <c r="AR97" s="324" t="str">
        <f>H25</f>
        <v>West</v>
      </c>
      <c r="AT97" s="313" t="s">
        <v>135</v>
      </c>
    </row>
    <row r="98" spans="40:46" x14ac:dyDescent="0.3">
      <c r="AN98" s="316">
        <f>B32</f>
        <v>4.1666666666666664E-2</v>
      </c>
      <c r="AO98" s="325">
        <f>D32</f>
        <v>0</v>
      </c>
      <c r="AP98" s="319"/>
      <c r="AR98" s="316">
        <f>$AN$98</f>
        <v>4.1666666666666664E-2</v>
      </c>
      <c r="AS98" s="313">
        <f>H32</f>
        <v>0</v>
      </c>
      <c r="AT98" s="319"/>
    </row>
    <row r="99" spans="40:46" x14ac:dyDescent="0.3">
      <c r="AN99" s="313"/>
      <c r="AO99" s="325">
        <f>D33</f>
        <v>0</v>
      </c>
      <c r="AP99" s="321"/>
      <c r="AR99" s="313"/>
      <c r="AS99" s="325">
        <f>H33</f>
        <v>0</v>
      </c>
      <c r="AT99" s="321"/>
    </row>
    <row r="100" spans="40:46" x14ac:dyDescent="0.3">
      <c r="AN100" s="313"/>
      <c r="AO100" s="313"/>
      <c r="AP100" s="313"/>
      <c r="AR100" s="313"/>
      <c r="AS100" s="313"/>
      <c r="AT100" s="313"/>
    </row>
    <row r="101" spans="40:46" x14ac:dyDescent="0.3">
      <c r="AN101" s="313" t="s">
        <v>246</v>
      </c>
      <c r="AO101" s="319"/>
      <c r="AP101" s="319"/>
      <c r="AR101" s="313" t="s">
        <v>246</v>
      </c>
      <c r="AS101" s="319"/>
      <c r="AT101" s="319"/>
    </row>
    <row r="102" spans="40:46" x14ac:dyDescent="0.3">
      <c r="AN102" s="313"/>
      <c r="AO102" s="313"/>
      <c r="AP102" s="313"/>
      <c r="AR102" s="313"/>
      <c r="AS102" s="313"/>
      <c r="AT102" s="313"/>
    </row>
    <row r="103" spans="40:46" x14ac:dyDescent="0.3">
      <c r="AN103" s="313" t="s">
        <v>247</v>
      </c>
      <c r="AO103" s="319"/>
      <c r="AP103" s="319"/>
      <c r="AR103" s="313" t="s">
        <v>247</v>
      </c>
      <c r="AS103" s="319"/>
      <c r="AT103" s="319"/>
    </row>
    <row r="104" spans="40:46" x14ac:dyDescent="0.3">
      <c r="AN104" s="313" t="s">
        <v>248</v>
      </c>
      <c r="AO104" s="321"/>
      <c r="AP104" s="321"/>
      <c r="AR104" s="313" t="s">
        <v>248</v>
      </c>
      <c r="AS104" s="321"/>
      <c r="AT104" s="321"/>
    </row>
    <row r="105" spans="40:46" x14ac:dyDescent="0.3">
      <c r="AN105" s="313"/>
      <c r="AO105" s="320"/>
      <c r="AP105" s="320"/>
      <c r="AR105" s="313"/>
      <c r="AS105" s="320"/>
      <c r="AT105" s="320"/>
    </row>
    <row r="107" spans="40:46" ht="15.6" x14ac:dyDescent="0.3">
      <c r="AN107" s="331" t="str">
        <f>AG26</f>
        <v>10U</v>
      </c>
      <c r="AO107" s="313"/>
      <c r="AP107" s="313"/>
      <c r="AR107" s="331" t="str">
        <f>AG26</f>
        <v>10U</v>
      </c>
      <c r="AS107" s="313"/>
      <c r="AT107" s="313"/>
    </row>
    <row r="108" spans="40:46" x14ac:dyDescent="0.3">
      <c r="AN108" s="313" t="s">
        <v>244</v>
      </c>
      <c r="AO108" s="313"/>
      <c r="AP108" s="313"/>
      <c r="AR108" s="313" t="s">
        <v>244</v>
      </c>
      <c r="AS108" s="313"/>
      <c r="AT108" s="313"/>
    </row>
    <row r="109" spans="40:46" x14ac:dyDescent="0.3">
      <c r="AN109" s="313" t="s">
        <v>245</v>
      </c>
      <c r="AO109" s="313"/>
      <c r="AP109" s="313"/>
      <c r="AR109" s="313" t="s">
        <v>245</v>
      </c>
      <c r="AS109" s="313"/>
      <c r="AT109" s="313"/>
    </row>
    <row r="110" spans="40:46" x14ac:dyDescent="0.3">
      <c r="AN110" s="314">
        <f>$AN$83</f>
        <v>40727</v>
      </c>
      <c r="AO110" s="313"/>
      <c r="AP110" s="313"/>
      <c r="AR110" s="314">
        <f>$AN$83</f>
        <v>40727</v>
      </c>
      <c r="AS110" s="313"/>
      <c r="AT110" s="313"/>
    </row>
    <row r="111" spans="40:46" x14ac:dyDescent="0.3">
      <c r="AN111" s="324" t="str">
        <f>$AN$97</f>
        <v>Library</v>
      </c>
      <c r="AO111" s="313"/>
      <c r="AP111" s="313" t="s">
        <v>135</v>
      </c>
      <c r="AR111" s="324" t="str">
        <f>$AR$97</f>
        <v>West</v>
      </c>
      <c r="AS111" s="313"/>
      <c r="AT111" s="313" t="s">
        <v>135</v>
      </c>
    </row>
    <row r="112" spans="40:46" x14ac:dyDescent="0.3">
      <c r="AN112" s="316">
        <f>B35</f>
        <v>0.13541666666666666</v>
      </c>
      <c r="AO112" s="325">
        <f>D35</f>
        <v>0</v>
      </c>
      <c r="AP112" s="319"/>
      <c r="AR112" s="316">
        <f>$AN$112</f>
        <v>0.13541666666666666</v>
      </c>
      <c r="AS112" s="325">
        <f>H35</f>
        <v>0</v>
      </c>
      <c r="AT112" s="319"/>
    </row>
    <row r="113" spans="40:46" x14ac:dyDescent="0.3">
      <c r="AN113" s="313"/>
      <c r="AO113" s="325">
        <f>D36</f>
        <v>0</v>
      </c>
      <c r="AP113" s="321"/>
      <c r="AR113" s="313"/>
      <c r="AS113" s="325">
        <f>H36</f>
        <v>0</v>
      </c>
      <c r="AT113" s="321"/>
    </row>
    <row r="114" spans="40:46" x14ac:dyDescent="0.3">
      <c r="AN114" s="313"/>
      <c r="AO114" s="313"/>
      <c r="AP114" s="313"/>
      <c r="AR114" s="313"/>
      <c r="AS114" s="313"/>
      <c r="AT114" s="313"/>
    </row>
    <row r="115" spans="40:46" x14ac:dyDescent="0.3">
      <c r="AN115" s="313" t="s">
        <v>246</v>
      </c>
      <c r="AO115" s="319"/>
      <c r="AP115" s="319"/>
      <c r="AR115" s="313" t="s">
        <v>246</v>
      </c>
      <c r="AS115" s="319"/>
      <c r="AT115" s="319"/>
    </row>
    <row r="116" spans="40:46" x14ac:dyDescent="0.3">
      <c r="AN116" s="313"/>
      <c r="AO116" s="313"/>
      <c r="AP116" s="313"/>
      <c r="AR116" s="313"/>
      <c r="AS116" s="313"/>
      <c r="AT116" s="313"/>
    </row>
    <row r="117" spans="40:46" x14ac:dyDescent="0.3">
      <c r="AN117" s="313" t="s">
        <v>247</v>
      </c>
      <c r="AO117" s="319"/>
      <c r="AP117" s="319"/>
      <c r="AR117" s="313" t="s">
        <v>247</v>
      </c>
      <c r="AS117" s="319"/>
      <c r="AT117" s="319"/>
    </row>
    <row r="118" spans="40:46" x14ac:dyDescent="0.3">
      <c r="AN118" s="313" t="s">
        <v>248</v>
      </c>
      <c r="AO118" s="321"/>
      <c r="AP118" s="321"/>
      <c r="AR118" s="313" t="s">
        <v>248</v>
      </c>
      <c r="AS118" s="321"/>
      <c r="AT118" s="321"/>
    </row>
    <row r="120" spans="40:46" ht="15.6" x14ac:dyDescent="0.3">
      <c r="AN120" s="331" t="str">
        <f>AG26</f>
        <v>10U</v>
      </c>
      <c r="AO120" s="313"/>
      <c r="AP120" s="313"/>
      <c r="AR120" s="331" t="str">
        <f>AG26</f>
        <v>10U</v>
      </c>
      <c r="AS120" s="313"/>
      <c r="AT120" s="313"/>
    </row>
    <row r="121" spans="40:46" x14ac:dyDescent="0.3">
      <c r="AN121" s="313" t="s">
        <v>244</v>
      </c>
      <c r="AO121" s="313"/>
      <c r="AP121" s="313"/>
      <c r="AR121" s="313" t="s">
        <v>244</v>
      </c>
      <c r="AS121" s="313"/>
      <c r="AT121" s="313"/>
    </row>
    <row r="122" spans="40:46" x14ac:dyDescent="0.3">
      <c r="AN122" s="313" t="s">
        <v>245</v>
      </c>
      <c r="AO122" s="313"/>
      <c r="AP122" s="313"/>
      <c r="AR122" s="313" t="s">
        <v>245</v>
      </c>
      <c r="AS122" s="313"/>
      <c r="AT122" s="313"/>
    </row>
    <row r="123" spans="40:46" x14ac:dyDescent="0.3">
      <c r="AN123" s="314">
        <f>$AN$110</f>
        <v>40727</v>
      </c>
      <c r="AO123" s="313"/>
      <c r="AP123" s="313"/>
      <c r="AR123" s="314">
        <f>$AN$110</f>
        <v>40727</v>
      </c>
      <c r="AS123" s="313"/>
      <c r="AT123" s="313"/>
    </row>
    <row r="124" spans="40:46" x14ac:dyDescent="0.3">
      <c r="AN124" s="324" t="str">
        <f>$AN$97</f>
        <v>Library</v>
      </c>
      <c r="AO124" s="313"/>
      <c r="AP124" s="313" t="s">
        <v>135</v>
      </c>
      <c r="AR124" s="324" t="str">
        <f>$AR$111</f>
        <v>West</v>
      </c>
      <c r="AS124" s="313"/>
      <c r="AT124" s="313" t="s">
        <v>135</v>
      </c>
    </row>
    <row r="125" spans="40:46" x14ac:dyDescent="0.3">
      <c r="AN125" s="316">
        <f>B38</f>
        <v>0.22916666666666666</v>
      </c>
      <c r="AO125" s="325">
        <f>D38</f>
        <v>0</v>
      </c>
      <c r="AP125" s="319"/>
      <c r="AR125" s="316">
        <f>$AN$125</f>
        <v>0.22916666666666666</v>
      </c>
      <c r="AS125" s="325">
        <f>H38</f>
        <v>0</v>
      </c>
      <c r="AT125" s="319"/>
    </row>
    <row r="126" spans="40:46" x14ac:dyDescent="0.3">
      <c r="AN126" s="313"/>
      <c r="AO126" s="325">
        <f>D39</f>
        <v>0</v>
      </c>
      <c r="AP126" s="321"/>
      <c r="AR126" s="313"/>
      <c r="AS126" s="325">
        <f>H39</f>
        <v>0</v>
      </c>
      <c r="AT126" s="321"/>
    </row>
    <row r="127" spans="40:46" x14ac:dyDescent="0.3">
      <c r="AN127" s="313"/>
      <c r="AO127" s="313"/>
      <c r="AP127" s="313"/>
      <c r="AR127" s="313"/>
      <c r="AS127" s="313"/>
      <c r="AT127" s="313"/>
    </row>
    <row r="128" spans="40:46" x14ac:dyDescent="0.3">
      <c r="AN128" s="313" t="s">
        <v>246</v>
      </c>
      <c r="AO128" s="319"/>
      <c r="AP128" s="319"/>
      <c r="AR128" s="313" t="s">
        <v>246</v>
      </c>
      <c r="AS128" s="319"/>
      <c r="AT128" s="319"/>
    </row>
    <row r="129" spans="40:46" x14ac:dyDescent="0.3">
      <c r="AN129" s="313"/>
      <c r="AO129" s="313"/>
      <c r="AP129" s="313"/>
      <c r="AR129" s="313"/>
      <c r="AS129" s="313"/>
      <c r="AT129" s="313"/>
    </row>
    <row r="130" spans="40:46" x14ac:dyDescent="0.3">
      <c r="AN130" s="313" t="s">
        <v>247</v>
      </c>
      <c r="AO130" s="319"/>
      <c r="AP130" s="319"/>
      <c r="AR130" s="313" t="s">
        <v>247</v>
      </c>
      <c r="AS130" s="319"/>
      <c r="AT130" s="319"/>
    </row>
    <row r="131" spans="40:46" x14ac:dyDescent="0.3">
      <c r="AN131" s="313" t="s">
        <v>248</v>
      </c>
      <c r="AO131" s="321"/>
      <c r="AP131" s="321"/>
      <c r="AR131" s="313" t="s">
        <v>248</v>
      </c>
      <c r="AS131" s="321"/>
      <c r="AT131" s="321"/>
    </row>
    <row r="133" spans="40:46" ht="15.6" x14ac:dyDescent="0.3">
      <c r="AN133" s="331" t="str">
        <f>AG26</f>
        <v>10U</v>
      </c>
      <c r="AO133" s="313"/>
      <c r="AP133" s="313"/>
      <c r="AR133" s="331" t="str">
        <f>AG26</f>
        <v>10U</v>
      </c>
      <c r="AS133" s="313"/>
      <c r="AT133" s="313"/>
    </row>
    <row r="134" spans="40:46" x14ac:dyDescent="0.3">
      <c r="AN134" s="313" t="s">
        <v>244</v>
      </c>
      <c r="AO134" s="313"/>
      <c r="AP134" s="313"/>
      <c r="AR134" s="313" t="s">
        <v>244</v>
      </c>
      <c r="AS134" s="313"/>
      <c r="AT134" s="313"/>
    </row>
    <row r="135" spans="40:46" x14ac:dyDescent="0.3">
      <c r="AN135" s="313" t="s">
        <v>245</v>
      </c>
      <c r="AO135" s="313"/>
      <c r="AP135" s="313"/>
      <c r="AR135" s="313" t="s">
        <v>245</v>
      </c>
      <c r="AS135" s="313"/>
      <c r="AT135" s="313"/>
    </row>
    <row r="136" spans="40:46" x14ac:dyDescent="0.3">
      <c r="AN136" s="314">
        <f>B42</f>
        <v>40728</v>
      </c>
      <c r="AO136" s="313"/>
      <c r="AP136" s="313"/>
      <c r="AR136" s="314">
        <f>$AN$110</f>
        <v>40727</v>
      </c>
      <c r="AS136" s="313"/>
      <c r="AT136" s="313"/>
    </row>
    <row r="137" spans="40:46" x14ac:dyDescent="0.3">
      <c r="AN137" s="324" t="str">
        <f>$AN$111</f>
        <v>Library</v>
      </c>
      <c r="AO137" s="313"/>
      <c r="AP137" s="313" t="s">
        <v>135</v>
      </c>
      <c r="AR137" s="324" t="str">
        <f>$AN$137</f>
        <v>Library</v>
      </c>
      <c r="AS137" s="313"/>
      <c r="AT137" s="313" t="s">
        <v>135</v>
      </c>
    </row>
    <row r="138" spans="40:46" x14ac:dyDescent="0.3">
      <c r="AN138" s="316">
        <f>B43</f>
        <v>0.375</v>
      </c>
      <c r="AO138" s="325"/>
      <c r="AP138" s="319"/>
      <c r="AR138" s="316">
        <f>B46</f>
        <v>0.46875</v>
      </c>
      <c r="AS138" s="325"/>
      <c r="AT138" s="319"/>
    </row>
    <row r="139" spans="40:46" x14ac:dyDescent="0.3">
      <c r="AN139" s="315" t="str">
        <f>D43</f>
        <v>Seed 4</v>
      </c>
      <c r="AO139" s="325">
        <f>F43</f>
        <v>0</v>
      </c>
      <c r="AP139" s="321"/>
      <c r="AR139" s="315" t="str">
        <f>D46</f>
        <v>Championship</v>
      </c>
      <c r="AS139" s="325" t="str">
        <f>F46</f>
        <v/>
      </c>
      <c r="AT139" s="321"/>
    </row>
    <row r="140" spans="40:46" x14ac:dyDescent="0.3">
      <c r="AN140" s="315" t="str">
        <f>D44</f>
        <v>Seed 1</v>
      </c>
      <c r="AO140" s="313">
        <f>F44</f>
        <v>0</v>
      </c>
      <c r="AP140" s="313"/>
      <c r="AR140" s="315" t="str">
        <f>D47</f>
        <v>Game</v>
      </c>
      <c r="AS140" s="313" t="str">
        <f>F47</f>
        <v/>
      </c>
      <c r="AT140" s="313"/>
    </row>
    <row r="141" spans="40:46" x14ac:dyDescent="0.3">
      <c r="AN141" s="313" t="s">
        <v>246</v>
      </c>
      <c r="AO141" s="319"/>
      <c r="AP141" s="319"/>
      <c r="AR141" s="313" t="s">
        <v>246</v>
      </c>
      <c r="AS141" s="319"/>
      <c r="AT141" s="319"/>
    </row>
    <row r="142" spans="40:46" x14ac:dyDescent="0.3">
      <c r="AN142" s="313"/>
      <c r="AO142" s="313"/>
      <c r="AP142" s="313"/>
      <c r="AR142" s="313"/>
      <c r="AS142" s="313"/>
      <c r="AT142" s="313"/>
    </row>
    <row r="143" spans="40:46" x14ac:dyDescent="0.3">
      <c r="AN143" s="313" t="s">
        <v>247</v>
      </c>
      <c r="AO143" s="319"/>
      <c r="AP143" s="319"/>
      <c r="AR143" s="313" t="s">
        <v>247</v>
      </c>
      <c r="AS143" s="319"/>
      <c r="AT143" s="319"/>
    </row>
    <row r="144" spans="40:46" x14ac:dyDescent="0.3">
      <c r="AN144" s="313" t="s">
        <v>248</v>
      </c>
      <c r="AO144" s="321"/>
      <c r="AP144" s="321"/>
      <c r="AR144" s="313" t="s">
        <v>248</v>
      </c>
      <c r="AS144" s="321"/>
      <c r="AT144" s="321"/>
    </row>
  </sheetData>
  <mergeCells count="25"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6"/>
  <sheetViews>
    <sheetView topLeftCell="A11"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customWidth="1"/>
    <col min="27" max="27" width="20.6640625" customWidth="1"/>
    <col min="28" max="33" width="10.109375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7" width="8.88671875" customWidth="1"/>
    <col min="48" max="48" width="20.44140625" customWidth="1"/>
    <col min="49" max="49" width="15" customWidth="1"/>
    <col min="51" max="51" width="5.88671875" customWidth="1"/>
    <col min="52" max="52" width="21.109375" customWidth="1"/>
    <col min="53" max="53" width="15.5546875" customWidth="1"/>
  </cols>
  <sheetData>
    <row r="1" spans="1:54" ht="15.6" x14ac:dyDescent="0.3">
      <c r="A1" s="1"/>
      <c r="B1" s="611" t="s">
        <v>254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10U</v>
      </c>
      <c r="Q1" s="621"/>
      <c r="R1" s="621"/>
      <c r="S1" s="621"/>
      <c r="T1" s="621"/>
      <c r="U1" s="621"/>
      <c r="V1" s="622"/>
      <c r="AV1" s="331" t="str">
        <f>AK26</f>
        <v>10U</v>
      </c>
      <c r="AW1" s="313"/>
      <c r="AX1" s="313"/>
      <c r="AZ1" s="331" t="str">
        <f>AK26</f>
        <v>10U</v>
      </c>
      <c r="BA1" s="313"/>
      <c r="BB1" s="313"/>
    </row>
    <row r="2" spans="1:54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  <c r="AV2" s="313" t="s">
        <v>244</v>
      </c>
      <c r="AW2" s="313"/>
      <c r="AX2" s="313"/>
      <c r="AZ2" s="313" t="s">
        <v>244</v>
      </c>
      <c r="BA2" s="313"/>
      <c r="BB2" s="313"/>
    </row>
    <row r="3" spans="1:54" ht="15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  <c r="AV3" s="313" t="s">
        <v>245</v>
      </c>
      <c r="AW3" s="313"/>
      <c r="AX3" s="313"/>
      <c r="AZ3" s="313" t="s">
        <v>245</v>
      </c>
      <c r="BA3" s="313"/>
      <c r="BB3" s="313"/>
    </row>
    <row r="4" spans="1:54" ht="18" thickBot="1" x14ac:dyDescent="0.35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4"/>
      <c r="P4" s="367"/>
      <c r="Q4" s="367"/>
      <c r="R4" s="367"/>
      <c r="S4" s="367"/>
      <c r="T4" s="367"/>
      <c r="U4" s="367"/>
      <c r="V4" s="367"/>
      <c r="AH4" s="301" t="s">
        <v>16</v>
      </c>
      <c r="AV4" s="314">
        <f>B7</f>
        <v>40726</v>
      </c>
      <c r="AW4" s="313"/>
      <c r="AX4" s="313"/>
      <c r="AZ4" s="314">
        <f>$AV$4</f>
        <v>40726</v>
      </c>
      <c r="BA4" s="313"/>
      <c r="BB4" s="313"/>
    </row>
    <row r="5" spans="1:54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  <c r="AV5" s="324" t="str">
        <f>D6</f>
        <v>Meadow Ridge</v>
      </c>
      <c r="AW5" s="313"/>
      <c r="AX5" s="315" t="s">
        <v>135</v>
      </c>
      <c r="AZ5" s="324" t="str">
        <f>H6</f>
        <v>Meadow Ridge</v>
      </c>
      <c r="BA5" s="313"/>
      <c r="BB5" s="313" t="s">
        <v>135</v>
      </c>
    </row>
    <row r="6" spans="1:54" ht="15.6" x14ac:dyDescent="0.3">
      <c r="B6" s="169" t="s">
        <v>134</v>
      </c>
      <c r="C6" s="5"/>
      <c r="D6" s="370" t="str">
        <f>AK27</f>
        <v>Meadow Ridge</v>
      </c>
      <c r="E6" s="7"/>
      <c r="F6" s="8"/>
      <c r="G6" s="7"/>
      <c r="H6" s="43" t="str">
        <f>AK29</f>
        <v>Meadow Ridge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1" t="s">
        <v>18</v>
      </c>
      <c r="AV6" s="324" t="str">
        <f>D7</f>
        <v>West</v>
      </c>
      <c r="AW6" s="313"/>
      <c r="AX6" s="315"/>
      <c r="AZ6" s="324" t="str">
        <f>H7</f>
        <v>South</v>
      </c>
      <c r="BA6" s="313"/>
      <c r="BB6" s="313"/>
    </row>
    <row r="7" spans="1:54" ht="16.2" thickBot="1" x14ac:dyDescent="0.35">
      <c r="B7" s="170">
        <v>40726</v>
      </c>
      <c r="C7" s="4"/>
      <c r="D7" s="371" t="str">
        <f>AK28</f>
        <v>West</v>
      </c>
      <c r="E7" s="369"/>
      <c r="F7" s="13" t="s">
        <v>135</v>
      </c>
      <c r="G7" s="9"/>
      <c r="H7" s="50" t="str">
        <f>AK30</f>
        <v>South</v>
      </c>
      <c r="I7" s="369"/>
      <c r="J7" s="13" t="s">
        <v>135</v>
      </c>
      <c r="K7" s="9"/>
      <c r="L7" s="50" t="str">
        <f>AK32</f>
        <v>#2</v>
      </c>
      <c r="M7" s="369"/>
      <c r="N7" s="13" t="s">
        <v>135</v>
      </c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AV7" s="316">
        <f>B9</f>
        <v>0.35416666666666669</v>
      </c>
      <c r="AW7" s="325" t="str">
        <f>D9</f>
        <v>Lincroft Panthers</v>
      </c>
      <c r="AX7" s="317"/>
      <c r="AZ7" s="316">
        <f>$AV$7</f>
        <v>0.35416666666666669</v>
      </c>
      <c r="BA7" s="325" t="str">
        <f>H9</f>
        <v>Middletown Warriors</v>
      </c>
      <c r="BB7" s="319"/>
    </row>
    <row r="8" spans="1:54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AV8" s="313"/>
      <c r="AW8" s="325" t="str">
        <f>D10</f>
        <v>NJ Nationals Red</v>
      </c>
      <c r="AX8" s="318"/>
      <c r="AZ8" s="313"/>
      <c r="BA8" s="325" t="str">
        <f>H10</f>
        <v>JS Thunder</v>
      </c>
      <c r="BB8" s="321"/>
    </row>
    <row r="9" spans="1:54" ht="16.2" thickBot="1" x14ac:dyDescent="0.35">
      <c r="B9" s="19">
        <v>0.35416666666666669</v>
      </c>
      <c r="C9" s="4"/>
      <c r="D9" s="36" t="str">
        <f>P9</f>
        <v>Lincroft Panthers</v>
      </c>
      <c r="E9" s="69"/>
      <c r="F9" s="70"/>
      <c r="G9" s="9"/>
      <c r="H9" s="36" t="str">
        <f>P17</f>
        <v>Middletown Warriors</v>
      </c>
      <c r="I9" s="69"/>
      <c r="J9" s="70"/>
      <c r="K9" s="9"/>
      <c r="L9" s="36" t="str">
        <f>P25</f>
        <v>Ocean Stingrays</v>
      </c>
      <c r="M9" s="69"/>
      <c r="N9" s="70"/>
      <c r="O9" s="9"/>
      <c r="P9" s="71" t="str">
        <f>AK11</f>
        <v>Lincroft Panthers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tr">
        <f>AK26</f>
        <v>10U</v>
      </c>
      <c r="AK9" s="601"/>
      <c r="AV9" s="313" t="s">
        <v>246</v>
      </c>
      <c r="AW9" s="319"/>
      <c r="AX9" s="319"/>
      <c r="AZ9" s="313" t="s">
        <v>246</v>
      </c>
      <c r="BA9" s="319"/>
      <c r="BB9" s="319"/>
    </row>
    <row r="10" spans="1:54" ht="15" thickBot="1" x14ac:dyDescent="0.35">
      <c r="B10" s="22"/>
      <c r="C10" s="4"/>
      <c r="D10" s="39" t="str">
        <f>P11</f>
        <v>NJ Nationals Red</v>
      </c>
      <c r="E10" s="75"/>
      <c r="F10" s="76"/>
      <c r="G10" s="9"/>
      <c r="H10" s="39" t="str">
        <f>P19</f>
        <v>JS Thunder</v>
      </c>
      <c r="I10" s="75"/>
      <c r="J10" s="76"/>
      <c r="K10" s="9"/>
      <c r="L10" s="39" t="str">
        <f>P27</f>
        <v>NJ Nationals Blue</v>
      </c>
      <c r="M10" s="75"/>
      <c r="N10" s="76"/>
      <c r="O10" s="9"/>
      <c r="P10" s="71" t="str">
        <f>AK12</f>
        <v>Brick American Bulldogs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V10" s="313"/>
      <c r="AW10" s="320"/>
      <c r="AX10" s="320"/>
      <c r="AZ10" s="313"/>
      <c r="BA10" s="313"/>
      <c r="BB10" s="313"/>
    </row>
    <row r="11" spans="1:54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NJ Nationals Red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95" t="s">
        <v>230</v>
      </c>
      <c r="AM11" s="243" t="s">
        <v>86</v>
      </c>
      <c r="AN11" s="82" t="s">
        <v>260</v>
      </c>
      <c r="AQ11" s="84" t="s">
        <v>262</v>
      </c>
      <c r="AV11" s="313" t="s">
        <v>247</v>
      </c>
      <c r="AW11" s="319"/>
      <c r="AX11" s="319"/>
      <c r="AZ11" s="313" t="s">
        <v>247</v>
      </c>
      <c r="BA11" s="319"/>
      <c r="BB11" s="319"/>
    </row>
    <row r="12" spans="1:54" ht="15" thickBot="1" x14ac:dyDescent="0.35">
      <c r="B12" s="45">
        <v>0.44791666666666669</v>
      </c>
      <c r="C12" s="4"/>
      <c r="D12" s="36" t="str">
        <f>P12</f>
        <v>Langan Blue Devils</v>
      </c>
      <c r="E12" s="69"/>
      <c r="F12" s="70"/>
      <c r="G12" s="9"/>
      <c r="H12" s="36" t="str">
        <f>P20</f>
        <v>Middletown Maddogs</v>
      </c>
      <c r="I12" s="69"/>
      <c r="J12" s="70"/>
      <c r="K12" s="9"/>
      <c r="L12" s="36" t="str">
        <f>P28</f>
        <v>Howell Storm</v>
      </c>
      <c r="M12" s="69"/>
      <c r="N12" s="70"/>
      <c r="O12" s="9"/>
      <c r="P12" s="71" t="str">
        <f>AK14</f>
        <v>Langan Blue Devils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5" t="s">
        <v>266</v>
      </c>
      <c r="AM12" s="243" t="s">
        <v>86</v>
      </c>
      <c r="AN12" s="84" t="s">
        <v>157</v>
      </c>
      <c r="AQ12" s="84" t="s">
        <v>263</v>
      </c>
      <c r="AV12" s="313" t="s">
        <v>248</v>
      </c>
      <c r="AW12" s="321"/>
      <c r="AX12" s="322"/>
      <c r="AZ12" s="313" t="s">
        <v>248</v>
      </c>
      <c r="BA12" s="321"/>
      <c r="BB12" s="321"/>
    </row>
    <row r="13" spans="1:54" ht="15" thickBot="1" x14ac:dyDescent="0.35">
      <c r="B13" s="22"/>
      <c r="C13" s="4"/>
      <c r="D13" s="39" t="str">
        <f>P9</f>
        <v>Lincroft Panthers</v>
      </c>
      <c r="E13" s="75"/>
      <c r="F13" s="76"/>
      <c r="G13" s="9"/>
      <c r="H13" s="39" t="str">
        <f>P17</f>
        <v>Middletown Warriors</v>
      </c>
      <c r="I13" s="75"/>
      <c r="J13" s="76"/>
      <c r="K13" s="9"/>
      <c r="L13" s="39" t="str">
        <f>P25</f>
        <v>Ocean Stingrays</v>
      </c>
      <c r="M13" s="75"/>
      <c r="N13" s="76"/>
      <c r="O13" s="9"/>
      <c r="P13" s="71">
        <f>AK15</f>
        <v>0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95" t="s">
        <v>268</v>
      </c>
      <c r="AM13" s="243" t="s">
        <v>86</v>
      </c>
      <c r="AN13" s="84" t="s">
        <v>261</v>
      </c>
      <c r="AQ13" s="84" t="s">
        <v>157</v>
      </c>
      <c r="AS13" s="85"/>
      <c r="AT13" s="86"/>
      <c r="AV13" s="313"/>
      <c r="AW13" s="313"/>
      <c r="AX13" s="323"/>
    </row>
    <row r="14" spans="1:54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95" t="s">
        <v>264</v>
      </c>
      <c r="AM14" s="243" t="s">
        <v>86</v>
      </c>
      <c r="AN14" s="84" t="s">
        <v>262</v>
      </c>
      <c r="AO14">
        <v>1</v>
      </c>
      <c r="AQ14" s="100" t="s">
        <v>269</v>
      </c>
      <c r="AS14" s="85"/>
      <c r="AT14" s="86"/>
      <c r="AV14" s="331" t="str">
        <f>AK26</f>
        <v>10U</v>
      </c>
      <c r="AW14" s="313"/>
      <c r="AX14" s="313"/>
      <c r="AZ14" s="331" t="str">
        <f>AK26</f>
        <v>10U</v>
      </c>
      <c r="BA14" s="313"/>
      <c r="BB14" s="313"/>
    </row>
    <row r="15" spans="1:54" ht="15" thickBot="1" x14ac:dyDescent="0.35">
      <c r="B15" s="45">
        <v>4.1666666666666664E-2</v>
      </c>
      <c r="C15" s="4"/>
      <c r="D15" s="36" t="str">
        <f>P11</f>
        <v>NJ Nationals Red</v>
      </c>
      <c r="E15" s="69"/>
      <c r="F15" s="70"/>
      <c r="G15" s="9"/>
      <c r="H15" s="36" t="str">
        <f>P19</f>
        <v>JS Thunder</v>
      </c>
      <c r="I15" s="69"/>
      <c r="J15" s="70"/>
      <c r="K15" s="9"/>
      <c r="L15" s="36" t="str">
        <f>P27</f>
        <v>NJ Nationals Blue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7"/>
      <c r="AM15" s="243" t="s">
        <v>86</v>
      </c>
      <c r="AN15" s="84" t="s">
        <v>263</v>
      </c>
      <c r="AQ15" s="95" t="s">
        <v>267</v>
      </c>
      <c r="AS15" s="85"/>
      <c r="AT15" s="86"/>
      <c r="AV15" s="313" t="s">
        <v>244</v>
      </c>
      <c r="AW15" s="313"/>
      <c r="AX15" s="313"/>
      <c r="AZ15" s="313" t="s">
        <v>244</v>
      </c>
      <c r="BA15" s="313"/>
      <c r="BB15" s="313"/>
    </row>
    <row r="16" spans="1:54" ht="15" thickBot="1" x14ac:dyDescent="0.35">
      <c r="B16" s="22"/>
      <c r="C16" s="4"/>
      <c r="D16" s="39" t="str">
        <f>P10</f>
        <v>Brick American Bulldogs</v>
      </c>
      <c r="E16" s="75"/>
      <c r="F16" s="76"/>
      <c r="G16" s="9"/>
      <c r="H16" s="39" t="str">
        <f>P18</f>
        <v>NJ Nationals Blue</v>
      </c>
      <c r="I16" s="75"/>
      <c r="J16" s="76"/>
      <c r="K16" s="9"/>
      <c r="L16" s="39" t="str">
        <f>P26</f>
        <v>CN Cougars</v>
      </c>
      <c r="M16" s="75"/>
      <c r="N16" s="76"/>
      <c r="O16" s="9"/>
      <c r="P16" s="363" t="s">
        <v>159</v>
      </c>
      <c r="Q16" s="14" t="s">
        <v>137</v>
      </c>
      <c r="R16" s="92" t="s">
        <v>138</v>
      </c>
      <c r="S16" s="14" t="s">
        <v>139</v>
      </c>
      <c r="T16" s="14" t="s">
        <v>81</v>
      </c>
      <c r="U16" s="14" t="s">
        <v>140</v>
      </c>
      <c r="V16" s="93" t="s">
        <v>141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82" t="s">
        <v>260</v>
      </c>
      <c r="AM16" s="243" t="s">
        <v>86</v>
      </c>
      <c r="AN16" s="95" t="s">
        <v>230</v>
      </c>
      <c r="AS16" s="85"/>
      <c r="AT16" s="86"/>
      <c r="AV16" s="313" t="s">
        <v>245</v>
      </c>
      <c r="AW16" s="313"/>
      <c r="AX16" s="313"/>
      <c r="AZ16" s="313" t="s">
        <v>245</v>
      </c>
      <c r="BA16" s="313"/>
      <c r="BB16" s="313"/>
    </row>
    <row r="17" spans="2:54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4" t="str">
        <f>AK16</f>
        <v>Middletown Warriors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M17" s="243" t="s">
        <v>86</v>
      </c>
      <c r="AN17" s="95" t="s">
        <v>264</v>
      </c>
      <c r="AO17">
        <v>3</v>
      </c>
      <c r="AS17" s="85"/>
      <c r="AT17" s="86"/>
      <c r="AV17" s="314">
        <f>$AV$4</f>
        <v>40726</v>
      </c>
      <c r="AW17" s="313"/>
      <c r="AX17" s="313"/>
      <c r="AZ17" s="314">
        <f>$AV$4</f>
        <v>40726</v>
      </c>
      <c r="BA17" s="313"/>
      <c r="BB17" s="313"/>
    </row>
    <row r="18" spans="2:54" ht="15" thickBot="1" x14ac:dyDescent="0.35">
      <c r="B18" s="30">
        <v>0.13541666666666666</v>
      </c>
      <c r="C18" s="4"/>
      <c r="D18" s="36">
        <f>P13</f>
        <v>0</v>
      </c>
      <c r="E18" s="69"/>
      <c r="F18" s="70"/>
      <c r="G18" s="9"/>
      <c r="H18" s="36" t="str">
        <f>P21</f>
        <v>WLB Hawks</v>
      </c>
      <c r="I18" s="69"/>
      <c r="J18" s="70"/>
      <c r="K18" s="9"/>
      <c r="L18" s="36" t="str">
        <f>P29</f>
        <v>Wall Sea Warriors</v>
      </c>
      <c r="M18" s="69"/>
      <c r="N18" s="70"/>
      <c r="O18" s="9"/>
      <c r="P18" s="364" t="str">
        <f>AK23</f>
        <v>NJ Nationals Blue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157</v>
      </c>
      <c r="AM18" s="243" t="s">
        <v>86</v>
      </c>
      <c r="AN18" s="97" t="s">
        <v>265</v>
      </c>
      <c r="AO18">
        <v>5</v>
      </c>
      <c r="AS18" s="85"/>
      <c r="AT18" s="86"/>
      <c r="AV18" s="324" t="str">
        <f>AV5</f>
        <v>Meadow Ridge</v>
      </c>
      <c r="AW18" s="313"/>
      <c r="AX18" s="313" t="s">
        <v>135</v>
      </c>
      <c r="AZ18" s="324" t="str">
        <f>AZ5</f>
        <v>Meadow Ridge</v>
      </c>
      <c r="BB18" s="313" t="s">
        <v>135</v>
      </c>
    </row>
    <row r="19" spans="2:54" ht="15" thickBot="1" x14ac:dyDescent="0.35">
      <c r="B19" s="31"/>
      <c r="C19" s="4"/>
      <c r="D19" s="39" t="str">
        <f>P12</f>
        <v>Langan Blue Devils</v>
      </c>
      <c r="E19" s="75"/>
      <c r="F19" s="76"/>
      <c r="G19" s="9"/>
      <c r="H19" s="39" t="str">
        <f>P20</f>
        <v>Middletown Maddogs</v>
      </c>
      <c r="I19" s="75"/>
      <c r="J19" s="76"/>
      <c r="K19" s="9"/>
      <c r="L19" s="39" t="str">
        <f>P28</f>
        <v>Howell Storm</v>
      </c>
      <c r="M19" s="75"/>
      <c r="N19" s="76"/>
      <c r="O19" s="9"/>
      <c r="P19" s="364" t="str">
        <f>AK18</f>
        <v>JS Thunder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100" t="s">
        <v>269</v>
      </c>
      <c r="AM19" s="243" t="s">
        <v>86</v>
      </c>
      <c r="AN19" s="95" t="s">
        <v>266</v>
      </c>
      <c r="AO19">
        <v>2</v>
      </c>
      <c r="AS19" s="85"/>
      <c r="AT19" s="86"/>
      <c r="AV19" s="324" t="str">
        <f>AV6</f>
        <v>West</v>
      </c>
      <c r="AW19" s="313"/>
      <c r="AX19" s="313"/>
      <c r="AZ19" s="324" t="str">
        <f>AZ6</f>
        <v>South</v>
      </c>
      <c r="BB19" s="313"/>
    </row>
    <row r="20" spans="2:54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4" t="str">
        <f>AK19</f>
        <v>Middletown Maddogs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100" t="s">
        <v>222</v>
      </c>
      <c r="AM20" s="243" t="s">
        <v>86</v>
      </c>
      <c r="AN20" s="95" t="s">
        <v>267</v>
      </c>
      <c r="AS20" s="85"/>
      <c r="AT20" s="86"/>
      <c r="AV20" s="316">
        <f>B12</f>
        <v>0.44791666666666669</v>
      </c>
      <c r="AW20" s="325" t="str">
        <f>D12</f>
        <v>Langan Blue Devils</v>
      </c>
      <c r="AX20" s="319"/>
      <c r="AZ20" s="316">
        <f>$AV$20</f>
        <v>0.44791666666666669</v>
      </c>
      <c r="BA20" s="313" t="str">
        <f>H12</f>
        <v>Middletown Maddogs</v>
      </c>
      <c r="BB20" s="141"/>
    </row>
    <row r="21" spans="2:54" ht="15" thickBot="1" x14ac:dyDescent="0.35">
      <c r="B21" s="30">
        <v>0.22916666666666666</v>
      </c>
      <c r="C21" s="4"/>
      <c r="D21" s="20" t="str">
        <f>P10</f>
        <v>Brick American Bulldogs</v>
      </c>
      <c r="E21" s="98"/>
      <c r="F21" s="70"/>
      <c r="G21" s="9"/>
      <c r="H21" s="20" t="str">
        <f>P18</f>
        <v>NJ Nationals Blue</v>
      </c>
      <c r="I21" s="69"/>
      <c r="J21" s="70"/>
      <c r="K21" s="9"/>
      <c r="L21" s="36" t="str">
        <f>P26</f>
        <v>CN Cougars</v>
      </c>
      <c r="M21" s="69"/>
      <c r="N21" s="70"/>
      <c r="O21" s="9"/>
      <c r="P21" s="364" t="str">
        <f>AK20</f>
        <v>WLB Hawks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4" t="s">
        <v>262</v>
      </c>
      <c r="AM21" s="243" t="s">
        <v>86</v>
      </c>
      <c r="AN21" s="95" t="s">
        <v>268</v>
      </c>
      <c r="AQ21" s="82" t="s">
        <v>260</v>
      </c>
      <c r="AS21" s="85"/>
      <c r="AT21" s="86"/>
      <c r="AV21" s="313"/>
      <c r="AW21" s="325" t="str">
        <f>D13</f>
        <v>Lincroft Panthers</v>
      </c>
      <c r="AX21" s="321"/>
      <c r="BA21" s="313" t="str">
        <f>H13</f>
        <v>Middletown Warriors</v>
      </c>
      <c r="BB21" s="329"/>
    </row>
    <row r="22" spans="2:54" ht="15" thickBot="1" x14ac:dyDescent="0.35">
      <c r="B22" s="31"/>
      <c r="C22" s="16"/>
      <c r="D22" s="23">
        <f>P13</f>
        <v>0</v>
      </c>
      <c r="E22" s="101"/>
      <c r="F22" s="76"/>
      <c r="G22" s="369"/>
      <c r="H22" s="23" t="str">
        <f>P21</f>
        <v>WLB Hawks</v>
      </c>
      <c r="I22" s="75"/>
      <c r="J22" s="76"/>
      <c r="K22" s="369"/>
      <c r="L22" s="39" t="str">
        <f>P29</f>
        <v>Wall Sea Warriors</v>
      </c>
      <c r="M22" s="75"/>
      <c r="N22" s="76"/>
      <c r="O22" s="9"/>
      <c r="U22" s="9"/>
      <c r="V22" s="102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84" t="s">
        <v>263</v>
      </c>
      <c r="AM22" s="243" t="s">
        <v>86</v>
      </c>
      <c r="AN22" s="100" t="s">
        <v>269</v>
      </c>
      <c r="AO22">
        <v>4</v>
      </c>
      <c r="AQ22" s="290"/>
      <c r="AS22" s="85"/>
      <c r="AT22" s="86"/>
      <c r="AV22" s="313" t="s">
        <v>246</v>
      </c>
      <c r="AW22" s="319"/>
      <c r="AX22" s="319"/>
      <c r="AZ22" s="313" t="s">
        <v>246</v>
      </c>
      <c r="BA22" s="319"/>
      <c r="BB22" s="319"/>
    </row>
    <row r="23" spans="2:54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261</v>
      </c>
      <c r="AM23" s="243" t="s">
        <v>86</v>
      </c>
      <c r="AN23" s="100" t="s">
        <v>222</v>
      </c>
      <c r="AQ23" s="84" t="s">
        <v>261</v>
      </c>
      <c r="AS23" s="85"/>
      <c r="AT23" s="86"/>
      <c r="AV23" s="313"/>
      <c r="AW23" s="313"/>
      <c r="AX23" s="313"/>
      <c r="AZ23" s="313"/>
      <c r="BA23" s="313"/>
      <c r="BB23" s="313"/>
    </row>
    <row r="24" spans="2:54" ht="15" thickBot="1" x14ac:dyDescent="0.35">
      <c r="B24" s="169" t="s">
        <v>147</v>
      </c>
      <c r="C24" s="5"/>
      <c r="D24" s="370" t="str">
        <f>D6</f>
        <v>Meadow Ridge</v>
      </c>
      <c r="E24" s="7"/>
      <c r="F24" s="8"/>
      <c r="G24" s="7"/>
      <c r="H24" s="375" t="str">
        <f>H6</f>
        <v>Meadow Ridge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176</v>
      </c>
      <c r="Q24" s="14" t="s">
        <v>137</v>
      </c>
      <c r="R24" s="67" t="s">
        <v>138</v>
      </c>
      <c r="S24" s="14" t="s">
        <v>139</v>
      </c>
      <c r="T24" s="14" t="s">
        <v>81</v>
      </c>
      <c r="U24" s="14" t="s">
        <v>140</v>
      </c>
      <c r="V24" s="93" t="s">
        <v>141</v>
      </c>
      <c r="AJ24" s="99">
        <v>14</v>
      </c>
      <c r="AK24" s="95" t="s">
        <v>267</v>
      </c>
      <c r="AN24" s="100"/>
      <c r="AQ24" s="100" t="s">
        <v>222</v>
      </c>
      <c r="AS24" s="85"/>
      <c r="AT24" s="86"/>
      <c r="AV24" s="313" t="s">
        <v>247</v>
      </c>
      <c r="AW24" s="319"/>
      <c r="AX24" s="319"/>
      <c r="AZ24" s="313" t="s">
        <v>247</v>
      </c>
      <c r="BA24" s="319"/>
      <c r="BB24" s="319"/>
    </row>
    <row r="25" spans="2:54" ht="15" thickBot="1" x14ac:dyDescent="0.35">
      <c r="B25" s="171">
        <v>40727</v>
      </c>
      <c r="C25" s="16"/>
      <c r="D25" s="371" t="str">
        <f>D7</f>
        <v>West</v>
      </c>
      <c r="E25" s="9"/>
      <c r="F25" s="104" t="s">
        <v>135</v>
      </c>
      <c r="G25" s="9"/>
      <c r="H25" s="376" t="str">
        <f>H7</f>
        <v>South</v>
      </c>
      <c r="I25" s="9"/>
      <c r="J25" s="104" t="s">
        <v>135</v>
      </c>
      <c r="K25" s="9"/>
      <c r="L25" s="50" t="str">
        <f>L7</f>
        <v>#2</v>
      </c>
      <c r="M25" s="9"/>
      <c r="N25" s="104" t="s">
        <v>135</v>
      </c>
      <c r="O25" s="9"/>
      <c r="P25" s="153" t="str">
        <f>AK21</f>
        <v>Ocean Stingrays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97" t="s">
        <v>265</v>
      </c>
      <c r="AN25" s="100"/>
      <c r="AQ25" s="97" t="s">
        <v>265</v>
      </c>
      <c r="AS25" s="85"/>
      <c r="AT25" s="86"/>
      <c r="AV25" s="313" t="s">
        <v>248</v>
      </c>
      <c r="AW25" s="321"/>
      <c r="AX25" s="321"/>
      <c r="AZ25" s="313" t="s">
        <v>248</v>
      </c>
      <c r="BA25" s="321"/>
      <c r="BB25" s="321"/>
    </row>
    <row r="26" spans="2:54" ht="15" thickBot="1" x14ac:dyDescent="0.35">
      <c r="B26" s="45">
        <v>0.35416666666666669</v>
      </c>
      <c r="C26" s="4"/>
      <c r="D26" s="36" t="str">
        <f>P12</f>
        <v>Langan Blue Devils</v>
      </c>
      <c r="E26" s="69"/>
      <c r="F26" s="70"/>
      <c r="G26" s="9"/>
      <c r="H26" s="36" t="str">
        <f>P20</f>
        <v>Middletown Maddogs</v>
      </c>
      <c r="I26" s="69"/>
      <c r="J26" s="70"/>
      <c r="K26" s="9"/>
      <c r="L26" s="36" t="str">
        <f>P28</f>
        <v>Howell Storm</v>
      </c>
      <c r="M26" s="69"/>
      <c r="N26" s="70"/>
      <c r="O26" s="9"/>
      <c r="P26" s="153" t="str">
        <f>AK22</f>
        <v>CN Cougars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29</v>
      </c>
      <c r="AS26" s="85"/>
      <c r="AT26" s="86"/>
      <c r="AW26" s="85"/>
      <c r="AX26" s="86"/>
    </row>
    <row r="27" spans="2:54" ht="16.2" thickBot="1" x14ac:dyDescent="0.35">
      <c r="B27" s="22"/>
      <c r="C27" s="4"/>
      <c r="D27" s="39" t="str">
        <f>P11</f>
        <v>NJ Nationals Red</v>
      </c>
      <c r="E27" s="75"/>
      <c r="F27" s="76"/>
      <c r="G27" s="9"/>
      <c r="H27" s="39" t="str">
        <f>P19</f>
        <v>JS Thunder</v>
      </c>
      <c r="I27" s="75"/>
      <c r="J27" s="76"/>
      <c r="K27" s="9"/>
      <c r="L27" s="39" t="str">
        <f>P27</f>
        <v>NJ Nationals Blue</v>
      </c>
      <c r="M27" s="75"/>
      <c r="N27" s="76"/>
      <c r="O27" s="9"/>
      <c r="P27" s="153" t="str">
        <f>AK23</f>
        <v>NJ Nationals Blue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38</v>
      </c>
      <c r="AS27" s="85"/>
      <c r="AT27" s="86"/>
      <c r="AV27" s="331" t="str">
        <f>AK26</f>
        <v>10U</v>
      </c>
      <c r="AW27" s="313"/>
      <c r="AX27" s="313"/>
      <c r="AZ27" s="331" t="str">
        <f>AK26</f>
        <v>10U</v>
      </c>
      <c r="BA27" s="313"/>
      <c r="BB27" s="313"/>
    </row>
    <row r="28" spans="2:54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Howell Storm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253</v>
      </c>
      <c r="AS28" s="85"/>
      <c r="AT28" s="86"/>
      <c r="AV28" s="313" t="s">
        <v>244</v>
      </c>
      <c r="AW28" s="313"/>
      <c r="AX28" s="313"/>
      <c r="AZ28" s="313" t="s">
        <v>244</v>
      </c>
      <c r="BA28" s="313"/>
      <c r="BB28" s="313"/>
    </row>
    <row r="29" spans="2:54" ht="15" thickBot="1" x14ac:dyDescent="0.35">
      <c r="B29" s="30">
        <v>0.44791666666666669</v>
      </c>
      <c r="C29" s="4"/>
      <c r="D29" s="36" t="str">
        <f>P10</f>
        <v>Brick American Bulldogs</v>
      </c>
      <c r="E29" s="69"/>
      <c r="F29" s="70"/>
      <c r="G29" s="9"/>
      <c r="H29" s="36" t="str">
        <f>P18</f>
        <v>NJ Nationals Blue</v>
      </c>
      <c r="I29" s="69"/>
      <c r="J29" s="70"/>
      <c r="K29" s="9"/>
      <c r="L29" s="36" t="str">
        <f>P26</f>
        <v>CN Cougars</v>
      </c>
      <c r="M29" s="102"/>
      <c r="N29" s="70"/>
      <c r="O29" s="9"/>
      <c r="P29" s="153" t="str">
        <f>AK25</f>
        <v>Wall Sea Warriors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8">
        <v>3</v>
      </c>
      <c r="AA29" s="368" t="s">
        <v>83</v>
      </c>
      <c r="AB29" s="277"/>
      <c r="AC29" s="277"/>
      <c r="AD29" s="277"/>
      <c r="AE29" s="277"/>
      <c r="AJ29" s="109" t="s">
        <v>164</v>
      </c>
      <c r="AK29" s="110" t="s">
        <v>38</v>
      </c>
      <c r="AS29" s="85"/>
      <c r="AT29" s="86"/>
      <c r="AV29" s="313" t="s">
        <v>245</v>
      </c>
      <c r="AW29" s="313"/>
      <c r="AX29" s="313"/>
      <c r="AZ29" s="313" t="s">
        <v>245</v>
      </c>
      <c r="BA29" s="313"/>
      <c r="BB29" s="313"/>
    </row>
    <row r="30" spans="2:54" ht="15" thickBot="1" x14ac:dyDescent="0.35">
      <c r="B30" s="31"/>
      <c r="C30" s="4"/>
      <c r="D30" s="39" t="str">
        <f>P12</f>
        <v>Langan Blue Devils</v>
      </c>
      <c r="E30" s="75"/>
      <c r="F30" s="76"/>
      <c r="G30" s="9"/>
      <c r="H30" s="39" t="str">
        <f>P20</f>
        <v>Middletown Maddogs</v>
      </c>
      <c r="I30" s="75"/>
      <c r="J30" s="76"/>
      <c r="K30" s="9"/>
      <c r="L30" s="49" t="str">
        <f>P28</f>
        <v>Howell Storm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252</v>
      </c>
      <c r="AS30" s="85"/>
      <c r="AT30" s="86"/>
      <c r="AV30" s="314">
        <f>$AV$4</f>
        <v>40726</v>
      </c>
      <c r="AW30" s="313"/>
      <c r="AX30" s="313"/>
      <c r="AZ30" s="314">
        <f>$AV$4</f>
        <v>40726</v>
      </c>
      <c r="BA30" s="313"/>
      <c r="BB30" s="313"/>
    </row>
    <row r="31" spans="2:54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160</v>
      </c>
      <c r="Q31" s="607" t="s">
        <v>136</v>
      </c>
      <c r="R31" s="608"/>
      <c r="S31" s="608"/>
      <c r="T31" s="608"/>
      <c r="U31" s="608"/>
      <c r="V31" s="609"/>
      <c r="Z31" s="604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 t="s">
        <v>186</v>
      </c>
      <c r="AN31" s="116"/>
      <c r="AS31" s="85"/>
      <c r="AT31" s="86"/>
      <c r="AV31" s="314" t="str">
        <f>AV18</f>
        <v>Meadow Ridge</v>
      </c>
      <c r="AW31" s="313"/>
      <c r="AX31" s="313" t="s">
        <v>135</v>
      </c>
      <c r="AZ31" s="314" t="str">
        <f>AZ5</f>
        <v>Meadow Ridge</v>
      </c>
      <c r="BA31" s="313"/>
      <c r="BB31" s="313"/>
    </row>
    <row r="32" spans="2:54" ht="15" thickBot="1" x14ac:dyDescent="0.35">
      <c r="B32" s="30">
        <v>4.1666666666666664E-2</v>
      </c>
      <c r="C32" s="4"/>
      <c r="D32" s="36" t="str">
        <f>P11</f>
        <v>NJ Nationals Red</v>
      </c>
      <c r="E32" s="117"/>
      <c r="F32" s="51"/>
      <c r="G32" s="9"/>
      <c r="H32" s="36" t="str">
        <f>P19</f>
        <v>JS Thunder</v>
      </c>
      <c r="I32" s="69"/>
      <c r="J32" s="70"/>
      <c r="K32" s="9"/>
      <c r="L32" s="36" t="str">
        <f>P27</f>
        <v>NJ Nationals Blue</v>
      </c>
      <c r="M32" s="57"/>
      <c r="N32" s="70"/>
      <c r="O32" s="9"/>
      <c r="P32" s="40">
        <v>1</v>
      </c>
      <c r="Q32" s="632"/>
      <c r="R32" s="596"/>
      <c r="S32" s="596"/>
      <c r="T32" s="596"/>
      <c r="U32" s="596"/>
      <c r="V32" s="597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 t="s">
        <v>270</v>
      </c>
      <c r="AS32" s="85"/>
      <c r="AT32" s="86"/>
      <c r="AV32" s="324" t="str">
        <f>AV19</f>
        <v>West</v>
      </c>
      <c r="AW32" s="313"/>
      <c r="AZ32" s="324" t="str">
        <f>AZ6</f>
        <v>South</v>
      </c>
      <c r="BA32" s="313"/>
      <c r="BB32" s="313" t="s">
        <v>135</v>
      </c>
    </row>
    <row r="33" spans="2:54" ht="15" thickBot="1" x14ac:dyDescent="0.35">
      <c r="B33" s="31"/>
      <c r="C33" s="4"/>
      <c r="D33" s="49">
        <f>P13</f>
        <v>0</v>
      </c>
      <c r="E33" s="9"/>
      <c r="F33" s="13"/>
      <c r="G33" s="9"/>
      <c r="H33" s="49" t="str">
        <f>P21</f>
        <v>WLB Hawks</v>
      </c>
      <c r="I33" s="75"/>
      <c r="J33" s="76"/>
      <c r="K33" s="9"/>
      <c r="L33" s="39" t="str">
        <f>P29</f>
        <v>Wall Sea Warriors</v>
      </c>
      <c r="M33" s="54"/>
      <c r="N33" s="76"/>
      <c r="O33" s="9"/>
      <c r="P33" s="41">
        <v>2</v>
      </c>
      <c r="Q33" s="633"/>
      <c r="R33" s="634"/>
      <c r="S33" s="634"/>
      <c r="T33" s="634"/>
      <c r="U33" s="634"/>
      <c r="V33" s="635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16">
        <f>B15</f>
        <v>4.1666666666666664E-2</v>
      </c>
      <c r="AW33" s="325" t="str">
        <f>D15</f>
        <v>NJ Nationals Red</v>
      </c>
      <c r="AX33" s="319"/>
      <c r="AZ33" s="316">
        <f>$AV$33</f>
        <v>4.1666666666666664E-2</v>
      </c>
      <c r="BA33" s="325" t="str">
        <f>H15</f>
        <v>JS Thunder</v>
      </c>
      <c r="BB33" s="319"/>
    </row>
    <row r="34" spans="2:54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633"/>
      <c r="R34" s="634"/>
      <c r="S34" s="634"/>
      <c r="T34" s="634"/>
      <c r="U34" s="634"/>
      <c r="V34" s="635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13"/>
      <c r="AW34" s="325" t="str">
        <f>D16</f>
        <v>Brick American Bulldogs</v>
      </c>
      <c r="AX34" s="321"/>
      <c r="AZ34" s="313"/>
      <c r="BA34" s="325" t="str">
        <f>H16</f>
        <v>NJ Nationals Blue</v>
      </c>
      <c r="BB34" s="321"/>
    </row>
    <row r="35" spans="2:54" ht="15" thickBot="1" x14ac:dyDescent="0.35">
      <c r="B35" s="30">
        <v>0.13541666666666666</v>
      </c>
      <c r="C35" s="4"/>
      <c r="D35" s="36" t="str">
        <f>P9</f>
        <v>Lincroft Panthers</v>
      </c>
      <c r="E35" s="69"/>
      <c r="F35" s="70"/>
      <c r="G35" s="9"/>
      <c r="H35" s="36" t="str">
        <f>P17</f>
        <v>Middletown Warriors</v>
      </c>
      <c r="I35" s="69"/>
      <c r="J35" s="70"/>
      <c r="K35" s="4"/>
      <c r="L35" s="36" t="str">
        <f>P25</f>
        <v>Ocean Stingrays</v>
      </c>
      <c r="M35" s="57"/>
      <c r="N35" s="70"/>
      <c r="O35" s="9"/>
      <c r="P35" s="41">
        <v>4</v>
      </c>
      <c r="Q35" s="633"/>
      <c r="R35" s="634"/>
      <c r="S35" s="634"/>
      <c r="T35" s="634"/>
      <c r="U35" s="634"/>
      <c r="V35" s="635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13" t="s">
        <v>246</v>
      </c>
      <c r="AW35" s="319"/>
      <c r="AX35" s="319"/>
      <c r="AZ35" s="313" t="s">
        <v>246</v>
      </c>
      <c r="BA35" s="319"/>
      <c r="BB35" s="319"/>
    </row>
    <row r="36" spans="2:54" ht="15" thickBot="1" x14ac:dyDescent="0.35">
      <c r="B36" s="31"/>
      <c r="C36" s="4"/>
      <c r="D36" s="39" t="str">
        <f>P10</f>
        <v>Brick American Bulldogs</v>
      </c>
      <c r="E36" s="75"/>
      <c r="F36" s="76"/>
      <c r="G36" s="9"/>
      <c r="H36" s="39" t="str">
        <f>P18</f>
        <v>NJ Nationals Blue</v>
      </c>
      <c r="I36" s="75"/>
      <c r="J36" s="76"/>
      <c r="K36" s="4"/>
      <c r="L36" s="39" t="str">
        <f>P26</f>
        <v>CN Cougars</v>
      </c>
      <c r="M36" s="54"/>
      <c r="N36" s="76"/>
      <c r="O36" s="9"/>
      <c r="P36" s="41">
        <v>5</v>
      </c>
      <c r="Q36" s="633"/>
      <c r="R36" s="634"/>
      <c r="S36" s="634"/>
      <c r="T36" s="634"/>
      <c r="U36" s="634"/>
      <c r="V36" s="635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13"/>
      <c r="AW36" s="313"/>
      <c r="AX36" s="313"/>
      <c r="AZ36" s="313"/>
      <c r="BA36" s="313"/>
      <c r="BB36" s="313"/>
    </row>
    <row r="37" spans="2:54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666"/>
      <c r="R37" s="599"/>
      <c r="S37" s="599"/>
      <c r="T37" s="599"/>
      <c r="U37" s="599"/>
      <c r="V37" s="600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13" t="s">
        <v>247</v>
      </c>
      <c r="AW37" s="319"/>
      <c r="AX37" s="319"/>
      <c r="AZ37" s="313" t="s">
        <v>247</v>
      </c>
      <c r="BA37" s="319"/>
      <c r="BB37" s="319"/>
    </row>
    <row r="38" spans="2:54" x14ac:dyDescent="0.3">
      <c r="B38" s="30">
        <v>0.22916666666666666</v>
      </c>
      <c r="C38" s="4"/>
      <c r="D38" s="20">
        <f>P13</f>
        <v>0</v>
      </c>
      <c r="E38" s="98"/>
      <c r="F38" s="70"/>
      <c r="G38" s="9"/>
      <c r="H38" s="36" t="str">
        <f>P21</f>
        <v>WLB Hawks</v>
      </c>
      <c r="I38" s="69"/>
      <c r="J38" s="70"/>
      <c r="K38" s="4"/>
      <c r="L38" s="36" t="str">
        <f>P29</f>
        <v>Wall Sea Warriors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13" t="s">
        <v>248</v>
      </c>
      <c r="AW38" s="321"/>
      <c r="AX38" s="321"/>
      <c r="AZ38" s="313" t="s">
        <v>248</v>
      </c>
      <c r="BA38" s="321"/>
      <c r="BB38" s="321"/>
    </row>
    <row r="39" spans="2:54" ht="15" thickBot="1" x14ac:dyDescent="0.35">
      <c r="B39" s="31"/>
      <c r="C39" s="16"/>
      <c r="D39" s="23" t="str">
        <f>P9</f>
        <v>Lincroft Panthers</v>
      </c>
      <c r="E39" s="101"/>
      <c r="F39" s="76"/>
      <c r="G39" s="369"/>
      <c r="H39" s="39" t="str">
        <f>P17</f>
        <v>Middletown Warriors</v>
      </c>
      <c r="I39" s="75"/>
      <c r="J39" s="76"/>
      <c r="K39" s="16"/>
      <c r="L39" s="39" t="str">
        <f>P25</f>
        <v>Ocean Stingrays</v>
      </c>
      <c r="M39" s="54"/>
      <c r="N39" s="76"/>
      <c r="O39" s="9"/>
      <c r="P39" s="68"/>
      <c r="Q39" s="68"/>
      <c r="R39" s="68"/>
      <c r="S39" s="68"/>
      <c r="T39" s="68"/>
      <c r="U39" s="28"/>
      <c r="V39" s="28"/>
    </row>
    <row r="40" spans="2:54" ht="16.2" thickBot="1" x14ac:dyDescent="0.35">
      <c r="B40" s="16"/>
      <c r="AV40" s="331" t="str">
        <f>AK26</f>
        <v>10U</v>
      </c>
      <c r="AW40" s="313"/>
      <c r="AX40" s="313"/>
      <c r="AZ40" s="331" t="str">
        <f>AK26</f>
        <v>10U</v>
      </c>
      <c r="BA40" s="313"/>
      <c r="BB40" s="313"/>
    </row>
    <row r="41" spans="2:54" x14ac:dyDescent="0.3">
      <c r="B41" s="169" t="s">
        <v>166</v>
      </c>
      <c r="D41" s="130" t="str">
        <f>D24</f>
        <v>Meadow Ridge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Meadow Ridge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  <c r="V41" s="9"/>
      <c r="AV41" s="313" t="s">
        <v>244</v>
      </c>
      <c r="AW41" s="313"/>
      <c r="AX41" s="313"/>
      <c r="AZ41" s="313" t="s">
        <v>244</v>
      </c>
      <c r="BA41" s="313"/>
      <c r="BB41" s="313"/>
    </row>
    <row r="42" spans="2:54" ht="15" thickBot="1" x14ac:dyDescent="0.35">
      <c r="B42" s="256">
        <v>40728</v>
      </c>
      <c r="C42" s="16"/>
      <c r="D42" s="132" t="str">
        <f>D25</f>
        <v>West</v>
      </c>
      <c r="E42" s="369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South</v>
      </c>
      <c r="M42" s="92"/>
      <c r="N42" s="662"/>
      <c r="O42" s="587"/>
      <c r="P42" s="588"/>
      <c r="Q42" s="159" t="s">
        <v>135</v>
      </c>
      <c r="R42" s="9"/>
      <c r="S42" s="9"/>
      <c r="T42" s="9"/>
      <c r="U42" s="9"/>
      <c r="V42" s="9"/>
      <c r="AV42" s="313" t="s">
        <v>245</v>
      </c>
      <c r="AW42" s="313"/>
      <c r="AX42" s="313"/>
      <c r="AZ42" s="313" t="s">
        <v>245</v>
      </c>
      <c r="BA42" s="313"/>
      <c r="BB42" s="313"/>
    </row>
    <row r="43" spans="2:54" ht="15" thickBot="1" x14ac:dyDescent="0.35">
      <c r="B43" s="30">
        <v>0.375</v>
      </c>
      <c r="D43" s="51" t="s">
        <v>177</v>
      </c>
      <c r="E43" s="133"/>
      <c r="F43" s="595">
        <f>Q36</f>
        <v>0</v>
      </c>
      <c r="G43" s="596"/>
      <c r="H43" s="597"/>
      <c r="I43" s="374"/>
      <c r="J43" s="51"/>
      <c r="K43" s="9"/>
      <c r="L43" s="56" t="s">
        <v>178</v>
      </c>
      <c r="M43" s="161"/>
      <c r="N43" s="663">
        <f>Q37</f>
        <v>0</v>
      </c>
      <c r="O43" s="664"/>
      <c r="P43" s="665"/>
      <c r="Q43" s="374"/>
      <c r="R43" s="372"/>
      <c r="S43" s="372"/>
      <c r="T43" s="372"/>
      <c r="U43" s="372"/>
      <c r="V43" s="372"/>
      <c r="AV43" s="314">
        <f>$AV$4</f>
        <v>40726</v>
      </c>
      <c r="AW43" s="313"/>
      <c r="AX43" s="313"/>
      <c r="AZ43" s="314">
        <f>$AV$4</f>
        <v>40726</v>
      </c>
      <c r="BA43" s="313"/>
      <c r="BB43" s="313"/>
    </row>
    <row r="44" spans="2:54" ht="15" thickBot="1" x14ac:dyDescent="0.35">
      <c r="B44" s="31"/>
      <c r="D44" s="52" t="s">
        <v>149</v>
      </c>
      <c r="E44" s="135"/>
      <c r="F44" s="598">
        <f>Q35</f>
        <v>0</v>
      </c>
      <c r="G44" s="599"/>
      <c r="H44" s="600"/>
      <c r="I44" s="162"/>
      <c r="J44" s="52"/>
      <c r="K44" s="9"/>
      <c r="L44" s="58" t="s">
        <v>179</v>
      </c>
      <c r="M44" s="163"/>
      <c r="N44" s="644">
        <f>Q34</f>
        <v>0</v>
      </c>
      <c r="O44" s="645"/>
      <c r="P44" s="646"/>
      <c r="Q44" s="373"/>
      <c r="R44" s="372"/>
      <c r="S44" s="372"/>
      <c r="T44" s="372"/>
      <c r="U44" s="372"/>
      <c r="V44" s="372"/>
      <c r="AV44" s="314" t="str">
        <f>AV31</f>
        <v>Meadow Ridge</v>
      </c>
      <c r="AW44" s="313"/>
      <c r="AX44" s="313"/>
      <c r="AZ44" s="314" t="str">
        <f>AZ5</f>
        <v>Meadow Ridge</v>
      </c>
      <c r="BA44" s="313"/>
      <c r="BB44" s="313"/>
    </row>
    <row r="45" spans="2:54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72"/>
      <c r="T45" s="372"/>
      <c r="U45" s="372"/>
      <c r="V45" s="372"/>
      <c r="AV45" s="314" t="str">
        <f>AV32</f>
        <v>West</v>
      </c>
      <c r="AW45" s="313"/>
      <c r="AX45" s="313" t="s">
        <v>135</v>
      </c>
      <c r="AZ45" s="324" t="str">
        <f>AZ6</f>
        <v>South</v>
      </c>
      <c r="BA45" s="313"/>
      <c r="BB45" s="313" t="s">
        <v>135</v>
      </c>
    </row>
    <row r="46" spans="2:54" ht="15" thickBot="1" x14ac:dyDescent="0.35">
      <c r="B46" s="30">
        <v>0.47916666666666669</v>
      </c>
      <c r="D46" s="56" t="s">
        <v>180</v>
      </c>
      <c r="E46" s="140"/>
      <c r="F46" s="595" t="str">
        <f>IF(J43&lt;&gt;"",(IF(J44&gt;J43,F44,F43)),"")</f>
        <v/>
      </c>
      <c r="G46" s="596"/>
      <c r="H46" s="597"/>
      <c r="I46" s="164"/>
      <c r="J46" s="51"/>
      <c r="K46" s="9"/>
      <c r="L46" s="51" t="s">
        <v>181</v>
      </c>
      <c r="M46" s="4"/>
      <c r="N46" s="663" t="str">
        <f>IF(Q43&lt;&gt;"",(IF(Q44&gt;Q43,N44,N43)),"")</f>
        <v/>
      </c>
      <c r="O46" s="664"/>
      <c r="P46" s="665"/>
      <c r="Q46" s="374"/>
      <c r="R46" s="372"/>
      <c r="S46" s="372"/>
      <c r="T46" s="372"/>
      <c r="U46" s="372"/>
      <c r="V46" s="372"/>
      <c r="AV46" s="316">
        <f>B35</f>
        <v>0.13541666666666666</v>
      </c>
      <c r="AW46" s="325">
        <f>D18</f>
        <v>0</v>
      </c>
      <c r="AX46" s="319"/>
      <c r="AZ46" s="316">
        <f>$AV$46</f>
        <v>0.13541666666666666</v>
      </c>
      <c r="BA46" s="325" t="str">
        <f>H18</f>
        <v>WLB Hawks</v>
      </c>
      <c r="BB46" s="319"/>
    </row>
    <row r="47" spans="2:54" ht="15" thickBot="1" x14ac:dyDescent="0.35">
      <c r="B47" s="31"/>
      <c r="D47" s="58" t="s">
        <v>182</v>
      </c>
      <c r="E47" s="142"/>
      <c r="F47" s="598">
        <f>Q32</f>
        <v>0</v>
      </c>
      <c r="G47" s="599"/>
      <c r="H47" s="600"/>
      <c r="I47" s="165"/>
      <c r="J47" s="52"/>
      <c r="K47" s="9"/>
      <c r="L47" s="52" t="s">
        <v>183</v>
      </c>
      <c r="M47" s="4"/>
      <c r="N47" s="644">
        <f>Q33</f>
        <v>0</v>
      </c>
      <c r="O47" s="645"/>
      <c r="P47" s="646"/>
      <c r="Q47" s="373"/>
      <c r="R47" s="372"/>
      <c r="S47" s="372"/>
      <c r="T47" s="372"/>
      <c r="U47" s="372"/>
      <c r="V47" s="372"/>
      <c r="AV47" s="313"/>
      <c r="AW47" s="325" t="str">
        <f>D19</f>
        <v>Langan Blue Devils</v>
      </c>
      <c r="AX47" s="321"/>
      <c r="AZ47" s="313"/>
      <c r="BA47" s="325" t="str">
        <f>H19</f>
        <v>Middletown Maddogs</v>
      </c>
      <c r="BB47" s="321"/>
    </row>
    <row r="48" spans="2:54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72"/>
      <c r="R48" s="372"/>
      <c r="S48" s="372"/>
      <c r="T48" s="372"/>
      <c r="U48" s="372"/>
      <c r="V48" s="372"/>
      <c r="AV48" s="313" t="s">
        <v>246</v>
      </c>
      <c r="AW48" s="319"/>
      <c r="AX48" s="319"/>
      <c r="AZ48" s="313" t="s">
        <v>246</v>
      </c>
      <c r="BA48" s="319"/>
      <c r="BB48" s="319"/>
    </row>
    <row r="49" spans="2:54" x14ac:dyDescent="0.3">
      <c r="B49" s="30">
        <v>8.3333333333333329E-2</v>
      </c>
      <c r="D49" s="51" t="s">
        <v>169</v>
      </c>
      <c r="F49" s="596" t="str">
        <f>IF(Q46&lt;&gt;"",(IF(Q47&gt;Q46,N47,N46)),"")</f>
        <v/>
      </c>
      <c r="G49" s="596"/>
      <c r="H49" s="596"/>
      <c r="I49" s="167"/>
      <c r="J49" s="51"/>
      <c r="K49" s="9"/>
      <c r="L49" s="4"/>
      <c r="M49" s="4"/>
      <c r="N49" s="372"/>
      <c r="O49" s="372"/>
      <c r="P49" s="113"/>
      <c r="Q49" s="114"/>
      <c r="R49" s="114"/>
      <c r="S49" s="114"/>
      <c r="T49" s="114"/>
      <c r="U49" s="114"/>
      <c r="V49" s="115"/>
      <c r="AV49" s="313"/>
      <c r="AW49" s="313"/>
      <c r="AX49" s="313"/>
      <c r="AZ49" s="313"/>
      <c r="BA49" s="313"/>
      <c r="BB49" s="313"/>
    </row>
    <row r="50" spans="2:54" ht="16.2" thickBot="1" x14ac:dyDescent="0.35">
      <c r="B50" s="31"/>
      <c r="C50" s="16"/>
      <c r="D50" s="52" t="s">
        <v>170</v>
      </c>
      <c r="E50" s="59"/>
      <c r="F50" s="599" t="str">
        <f>IF(J46&lt;&gt;"",(IF(J47&gt;J46,F47,F46)),"")</f>
        <v/>
      </c>
      <c r="G50" s="599"/>
      <c r="H50" s="599"/>
      <c r="I50" s="168"/>
      <c r="J50" s="52"/>
      <c r="K50" s="9"/>
      <c r="L50" s="4"/>
      <c r="M50" s="4"/>
      <c r="N50" s="372"/>
      <c r="O50" s="372"/>
      <c r="P50" s="592" t="str">
        <f>AK26</f>
        <v>10U</v>
      </c>
      <c r="Q50" s="593"/>
      <c r="R50" s="593"/>
      <c r="S50" s="593"/>
      <c r="T50" s="593"/>
      <c r="U50" s="593"/>
      <c r="V50" s="594"/>
      <c r="AV50" s="313" t="s">
        <v>247</v>
      </c>
      <c r="AW50" s="319"/>
      <c r="AX50" s="319"/>
      <c r="AZ50" s="313" t="s">
        <v>247</v>
      </c>
      <c r="BA50" s="319"/>
      <c r="BB50" s="319"/>
    </row>
    <row r="51" spans="2:54" ht="15.6" x14ac:dyDescent="0.3">
      <c r="P51" s="592" t="s">
        <v>148</v>
      </c>
      <c r="Q51" s="593"/>
      <c r="R51" s="593"/>
      <c r="S51" s="593"/>
      <c r="T51" s="593"/>
      <c r="U51" s="593"/>
      <c r="V51" s="594"/>
      <c r="AV51" s="313" t="s">
        <v>248</v>
      </c>
      <c r="AW51" s="321"/>
      <c r="AX51" s="321"/>
      <c r="AZ51" s="313" t="s">
        <v>248</v>
      </c>
      <c r="BA51" s="321"/>
      <c r="BB51" s="321"/>
    </row>
    <row r="52" spans="2:54" x14ac:dyDescent="0.3">
      <c r="P52" s="118"/>
      <c r="Q52" s="86"/>
      <c r="R52" s="86"/>
      <c r="S52" s="86"/>
      <c r="T52" s="86"/>
      <c r="U52" s="86"/>
      <c r="V52" s="119"/>
      <c r="AV52" s="313"/>
      <c r="AW52" s="320"/>
      <c r="AX52" s="320"/>
      <c r="AZ52" s="313"/>
      <c r="BA52" s="320"/>
      <c r="BB52" s="320"/>
    </row>
    <row r="53" spans="2:54" x14ac:dyDescent="0.3">
      <c r="P53" s="589" t="str">
        <f>IF(J49&lt;&gt;"",(IF(J49&gt;J50,F49,F50)),"")</f>
        <v/>
      </c>
      <c r="Q53" s="590"/>
      <c r="R53" s="590"/>
      <c r="S53" s="590"/>
      <c r="T53" s="590"/>
      <c r="U53" s="590"/>
      <c r="V53" s="591"/>
      <c r="AV53" s="313"/>
      <c r="AW53" s="320"/>
      <c r="AX53" s="320"/>
      <c r="AZ53" s="313"/>
      <c r="BA53" s="320"/>
      <c r="BB53" s="320"/>
    </row>
    <row r="54" spans="2:54" x14ac:dyDescent="0.3">
      <c r="P54" s="589"/>
      <c r="Q54" s="590"/>
      <c r="R54" s="590"/>
      <c r="S54" s="590"/>
      <c r="T54" s="590"/>
      <c r="U54" s="590"/>
      <c r="V54" s="591"/>
      <c r="AV54" s="313"/>
      <c r="AW54" s="320"/>
      <c r="AX54" s="320"/>
      <c r="AZ54" s="313"/>
      <c r="BA54" s="320"/>
      <c r="BB54" s="320"/>
    </row>
    <row r="55" spans="2:54" ht="16.2" thickBot="1" x14ac:dyDescent="0.35">
      <c r="P55" s="122"/>
      <c r="Q55" s="123"/>
      <c r="R55" s="123"/>
      <c r="S55" s="123"/>
      <c r="T55" s="123"/>
      <c r="U55" s="123"/>
      <c r="V55" s="124"/>
      <c r="AV55" s="331" t="str">
        <f>AK26</f>
        <v>10U</v>
      </c>
      <c r="AW55" s="313"/>
      <c r="AX55" s="313"/>
      <c r="AZ55" s="331" t="str">
        <f>AK26</f>
        <v>10U</v>
      </c>
      <c r="BA55" s="313"/>
      <c r="BB55" s="313"/>
    </row>
    <row r="56" spans="2:54" x14ac:dyDescent="0.3">
      <c r="AV56" s="313" t="s">
        <v>244</v>
      </c>
      <c r="AW56" s="313"/>
      <c r="AX56" s="313"/>
      <c r="AZ56" s="313" t="s">
        <v>244</v>
      </c>
      <c r="BA56" s="313"/>
      <c r="BB56" s="313"/>
    </row>
    <row r="57" spans="2:54" x14ac:dyDescent="0.3">
      <c r="AV57" s="313" t="s">
        <v>245</v>
      </c>
      <c r="AW57" s="313"/>
      <c r="AX57" s="313"/>
      <c r="AZ57" s="313" t="s">
        <v>245</v>
      </c>
      <c r="BA57" s="313"/>
      <c r="BB57" s="313"/>
    </row>
    <row r="58" spans="2:54" x14ac:dyDescent="0.3">
      <c r="AV58" s="314">
        <f>$AV$4</f>
        <v>40726</v>
      </c>
      <c r="AW58" s="313"/>
      <c r="AX58" s="313"/>
      <c r="AZ58" s="314">
        <f>$AV$4</f>
        <v>40726</v>
      </c>
      <c r="BA58" s="313"/>
      <c r="BB58" s="313"/>
    </row>
    <row r="59" spans="2:54" x14ac:dyDescent="0.3">
      <c r="AV59" s="314" t="str">
        <f>AV44</f>
        <v>Meadow Ridge</v>
      </c>
      <c r="AW59" s="313"/>
      <c r="AX59" s="313"/>
      <c r="AZ59" s="314" t="str">
        <f>AZ5</f>
        <v>Meadow Ridge</v>
      </c>
      <c r="BA59" s="313"/>
      <c r="BB59" s="313"/>
    </row>
    <row r="60" spans="2:54" x14ac:dyDescent="0.3">
      <c r="AV60" s="314" t="str">
        <f>AV45</f>
        <v>West</v>
      </c>
      <c r="AW60" s="313"/>
      <c r="AX60" s="313" t="s">
        <v>135</v>
      </c>
      <c r="AZ60" s="324" t="str">
        <f>AZ6</f>
        <v>South</v>
      </c>
      <c r="BA60" s="313"/>
      <c r="BB60" s="313" t="s">
        <v>135</v>
      </c>
    </row>
    <row r="61" spans="2:54" x14ac:dyDescent="0.3">
      <c r="L61" s="61"/>
      <c r="AV61" s="316">
        <f>B38</f>
        <v>0.22916666666666666</v>
      </c>
      <c r="AW61" s="325" t="str">
        <f>D21</f>
        <v>Brick American Bulldogs</v>
      </c>
      <c r="AX61" s="319"/>
      <c r="AZ61" s="316">
        <f>$AV$61</f>
        <v>0.22916666666666666</v>
      </c>
      <c r="BA61" s="325" t="str">
        <f>H21</f>
        <v>NJ Nationals Blue</v>
      </c>
      <c r="BB61" s="319"/>
    </row>
    <row r="62" spans="2:54" x14ac:dyDescent="0.3">
      <c r="AV62" s="313"/>
      <c r="AW62" s="325">
        <f>D22</f>
        <v>0</v>
      </c>
      <c r="AX62" s="321"/>
      <c r="AZ62" s="313"/>
      <c r="BA62" s="325" t="str">
        <f>H22</f>
        <v>WLB Hawks</v>
      </c>
      <c r="BB62" s="321"/>
    </row>
    <row r="63" spans="2:54" x14ac:dyDescent="0.3">
      <c r="AV63" s="313" t="s">
        <v>246</v>
      </c>
      <c r="AW63" s="319"/>
      <c r="AX63" s="319"/>
      <c r="AZ63" s="313" t="s">
        <v>246</v>
      </c>
      <c r="BA63" s="319"/>
      <c r="BB63" s="319"/>
    </row>
    <row r="64" spans="2:54" x14ac:dyDescent="0.3">
      <c r="AV64" s="313"/>
      <c r="AW64" s="313"/>
      <c r="AX64" s="313"/>
      <c r="AZ64" s="313"/>
      <c r="BA64" s="313"/>
      <c r="BB64" s="313"/>
    </row>
    <row r="65" spans="48:54" x14ac:dyDescent="0.3">
      <c r="AV65" s="313" t="s">
        <v>247</v>
      </c>
      <c r="AW65" s="319"/>
      <c r="AX65" s="319"/>
      <c r="AZ65" s="313" t="s">
        <v>247</v>
      </c>
      <c r="BA65" s="319"/>
      <c r="BB65" s="319"/>
    </row>
    <row r="66" spans="48:54" x14ac:dyDescent="0.3">
      <c r="AV66" s="313" t="s">
        <v>248</v>
      </c>
      <c r="AW66" s="321"/>
      <c r="AX66" s="321"/>
      <c r="AZ66" s="313" t="s">
        <v>248</v>
      </c>
      <c r="BA66" s="321"/>
      <c r="BB66" s="321"/>
    </row>
    <row r="68" spans="48:54" ht="15.6" x14ac:dyDescent="0.3">
      <c r="AV68" s="331" t="str">
        <f>AK26</f>
        <v>10U</v>
      </c>
      <c r="AW68" s="313"/>
      <c r="AX68" s="313"/>
      <c r="AZ68" s="331" t="str">
        <f>AK26</f>
        <v>10U</v>
      </c>
      <c r="BA68" s="313"/>
      <c r="BB68" s="313"/>
    </row>
    <row r="69" spans="48:54" x14ac:dyDescent="0.3">
      <c r="AV69" s="313" t="s">
        <v>244</v>
      </c>
      <c r="AW69" s="313"/>
      <c r="AX69" s="313"/>
      <c r="AZ69" s="313" t="s">
        <v>244</v>
      </c>
      <c r="BA69" s="313"/>
      <c r="BB69" s="313"/>
    </row>
    <row r="70" spans="48:54" x14ac:dyDescent="0.3">
      <c r="AV70" s="313" t="s">
        <v>245</v>
      </c>
      <c r="AW70" s="313"/>
      <c r="AX70" s="313"/>
      <c r="AZ70" s="313" t="s">
        <v>245</v>
      </c>
      <c r="BA70" s="313"/>
      <c r="BB70" s="313"/>
    </row>
    <row r="71" spans="48:54" x14ac:dyDescent="0.3">
      <c r="AV71" s="314">
        <f>$AV$4</f>
        <v>40726</v>
      </c>
      <c r="AW71" s="313"/>
      <c r="AX71" s="313"/>
      <c r="AZ71" s="314">
        <f>$AV$4</f>
        <v>40726</v>
      </c>
      <c r="BA71" s="313"/>
      <c r="BB71" s="313"/>
    </row>
    <row r="72" spans="48:54" x14ac:dyDescent="0.3">
      <c r="AV72" s="314" t="str">
        <f>L6</f>
        <v>Fair Haven</v>
      </c>
      <c r="AW72" s="313"/>
      <c r="AX72" s="313"/>
      <c r="AZ72" s="314" t="str">
        <f>AV72</f>
        <v>Fair Haven</v>
      </c>
      <c r="BA72" s="313"/>
      <c r="BB72" s="313"/>
    </row>
    <row r="73" spans="48:54" x14ac:dyDescent="0.3">
      <c r="AV73" s="324" t="str">
        <f>L7</f>
        <v>#2</v>
      </c>
      <c r="AW73" s="313"/>
      <c r="AX73" s="315" t="s">
        <v>135</v>
      </c>
      <c r="AZ73" s="314" t="str">
        <f>AV73</f>
        <v>#2</v>
      </c>
      <c r="BA73" s="313"/>
      <c r="BB73" s="313" t="s">
        <v>135</v>
      </c>
    </row>
    <row r="74" spans="48:54" x14ac:dyDescent="0.3">
      <c r="AV74" s="316">
        <f>$AV$7</f>
        <v>0.35416666666666669</v>
      </c>
      <c r="AW74" s="325" t="str">
        <f>L9</f>
        <v>Ocean Stingrays</v>
      </c>
      <c r="AX74" s="317"/>
      <c r="AZ74" s="316">
        <f>$AV$20</f>
        <v>0.44791666666666669</v>
      </c>
      <c r="BA74" s="325" t="str">
        <f>L12</f>
        <v>Howell Storm</v>
      </c>
      <c r="BB74" s="319"/>
    </row>
    <row r="75" spans="48:54" x14ac:dyDescent="0.3">
      <c r="AV75" s="313"/>
      <c r="AW75" s="325" t="str">
        <f>L10</f>
        <v>NJ Nationals Blue</v>
      </c>
      <c r="AX75" s="318"/>
      <c r="AZ75" s="313"/>
      <c r="BA75" s="325" t="str">
        <f>L13</f>
        <v>Ocean Stingrays</v>
      </c>
      <c r="BB75" s="321"/>
    </row>
    <row r="76" spans="48:54" x14ac:dyDescent="0.3">
      <c r="AV76" s="313" t="s">
        <v>246</v>
      </c>
      <c r="AW76" s="319"/>
      <c r="AX76" s="319"/>
      <c r="AZ76" s="313" t="s">
        <v>246</v>
      </c>
      <c r="BA76" s="319"/>
      <c r="BB76" s="319"/>
    </row>
    <row r="77" spans="48:54" x14ac:dyDescent="0.3">
      <c r="AV77" s="313"/>
      <c r="AW77" s="320"/>
      <c r="AX77" s="320"/>
      <c r="AZ77" s="313"/>
      <c r="BA77" s="313"/>
      <c r="BB77" s="313"/>
    </row>
    <row r="78" spans="48:54" x14ac:dyDescent="0.3">
      <c r="AV78" s="313" t="s">
        <v>247</v>
      </c>
      <c r="AW78" s="319"/>
      <c r="AX78" s="319"/>
      <c r="AZ78" s="313" t="s">
        <v>247</v>
      </c>
      <c r="BA78" s="319"/>
      <c r="BB78" s="319"/>
    </row>
    <row r="79" spans="48:54" x14ac:dyDescent="0.3">
      <c r="AV79" s="313" t="s">
        <v>248</v>
      </c>
      <c r="AW79" s="321"/>
      <c r="AX79" s="322"/>
      <c r="AZ79" s="313" t="s">
        <v>248</v>
      </c>
      <c r="BA79" s="321"/>
      <c r="BB79" s="321"/>
    </row>
    <row r="80" spans="48:54" x14ac:dyDescent="0.3">
      <c r="AV80" s="313"/>
      <c r="AW80" s="313"/>
      <c r="AX80" s="323"/>
    </row>
    <row r="81" spans="48:54" ht="15.6" x14ac:dyDescent="0.3">
      <c r="AV81" s="331" t="str">
        <f>AK26</f>
        <v>10U</v>
      </c>
      <c r="AW81" s="313"/>
      <c r="AX81" s="313"/>
      <c r="AZ81" s="331" t="str">
        <f>AK26</f>
        <v>10U</v>
      </c>
      <c r="BA81" s="313"/>
      <c r="BB81" s="313"/>
    </row>
    <row r="82" spans="48:54" x14ac:dyDescent="0.3">
      <c r="AV82" s="313" t="s">
        <v>244</v>
      </c>
      <c r="AW82" s="313"/>
      <c r="AX82" s="313"/>
      <c r="AZ82" s="313" t="s">
        <v>244</v>
      </c>
      <c r="BA82" s="313"/>
      <c r="BB82" s="313"/>
    </row>
    <row r="83" spans="48:54" x14ac:dyDescent="0.3">
      <c r="AV83" s="313" t="s">
        <v>245</v>
      </c>
      <c r="AW83" s="313"/>
      <c r="AX83" s="313"/>
      <c r="AZ83" s="313" t="s">
        <v>245</v>
      </c>
      <c r="BA83" s="313"/>
      <c r="BB83" s="313"/>
    </row>
    <row r="84" spans="48:54" x14ac:dyDescent="0.3">
      <c r="AV84" s="314">
        <f>$AV$71</f>
        <v>40726</v>
      </c>
      <c r="AW84" s="313"/>
      <c r="AX84" s="313"/>
      <c r="AZ84" s="314">
        <f>$AV$71</f>
        <v>40726</v>
      </c>
      <c r="BA84" s="313"/>
      <c r="BB84" s="313"/>
    </row>
    <row r="85" spans="48:54" x14ac:dyDescent="0.3">
      <c r="AV85" s="314" t="str">
        <f>AV72</f>
        <v>Fair Haven</v>
      </c>
      <c r="AW85" s="313"/>
      <c r="AX85" s="313"/>
      <c r="AZ85" s="314" t="str">
        <f>AV72</f>
        <v>Fair Haven</v>
      </c>
      <c r="BA85" s="313"/>
      <c r="BB85" s="313"/>
    </row>
    <row r="86" spans="48:54" x14ac:dyDescent="0.3">
      <c r="AV86" s="314" t="str">
        <f>AV73</f>
        <v>#2</v>
      </c>
      <c r="AW86" s="313"/>
      <c r="AX86" s="313" t="s">
        <v>135</v>
      </c>
      <c r="AZ86" s="314" t="str">
        <f>AV73</f>
        <v>#2</v>
      </c>
      <c r="BB86" s="313" t="s">
        <v>135</v>
      </c>
    </row>
    <row r="87" spans="48:54" x14ac:dyDescent="0.3">
      <c r="AV87" s="316">
        <f>$AV$33</f>
        <v>4.1666666666666664E-2</v>
      </c>
      <c r="AW87" s="325" t="str">
        <f>L15</f>
        <v>NJ Nationals Blue</v>
      </c>
      <c r="AX87" s="319"/>
      <c r="AZ87" s="316">
        <f>$AV$46</f>
        <v>0.13541666666666666</v>
      </c>
      <c r="BA87" s="325" t="str">
        <f>L18</f>
        <v>Wall Sea Warriors</v>
      </c>
      <c r="BB87" s="141"/>
    </row>
    <row r="88" spans="48:54" x14ac:dyDescent="0.3">
      <c r="AV88" s="313"/>
      <c r="AW88" s="325" t="str">
        <f>L16</f>
        <v>CN Cougars</v>
      </c>
      <c r="AX88" s="321"/>
      <c r="BA88" s="325" t="str">
        <f>L19</f>
        <v>Howell Storm</v>
      </c>
      <c r="BB88" s="329"/>
    </row>
    <row r="89" spans="48:54" x14ac:dyDescent="0.3">
      <c r="AV89" s="313" t="s">
        <v>246</v>
      </c>
      <c r="AW89" s="319"/>
      <c r="AX89" s="319"/>
      <c r="AZ89" s="313" t="s">
        <v>246</v>
      </c>
      <c r="BA89" s="319"/>
      <c r="BB89" s="319"/>
    </row>
    <row r="90" spans="48:54" x14ac:dyDescent="0.3">
      <c r="AV90" s="313"/>
      <c r="AW90" s="313"/>
      <c r="AX90" s="313"/>
      <c r="AZ90" s="313"/>
      <c r="BA90" s="313"/>
      <c r="BB90" s="313"/>
    </row>
    <row r="91" spans="48:54" x14ac:dyDescent="0.3">
      <c r="AV91" s="313" t="s">
        <v>247</v>
      </c>
      <c r="AW91" s="319"/>
      <c r="AX91" s="319"/>
      <c r="AZ91" s="313" t="s">
        <v>247</v>
      </c>
      <c r="BA91" s="319"/>
      <c r="BB91" s="319"/>
    </row>
    <row r="92" spans="48:54" x14ac:dyDescent="0.3">
      <c r="AV92" s="313" t="s">
        <v>248</v>
      </c>
      <c r="AW92" s="321"/>
      <c r="AX92" s="321"/>
      <c r="AZ92" s="313" t="s">
        <v>248</v>
      </c>
      <c r="BA92" s="321"/>
      <c r="BB92" s="321"/>
    </row>
    <row r="93" spans="48:54" x14ac:dyDescent="0.3">
      <c r="AV93" s="313"/>
      <c r="AW93" s="320"/>
      <c r="AX93" s="320"/>
      <c r="AZ93" s="313"/>
      <c r="BA93" s="320"/>
      <c r="BB93" s="320"/>
    </row>
    <row r="94" spans="48:54" x14ac:dyDescent="0.3">
      <c r="AW94" s="85"/>
      <c r="AX94" s="86"/>
    </row>
    <row r="95" spans="48:54" ht="15.6" x14ac:dyDescent="0.3">
      <c r="AV95" s="331" t="str">
        <f>AK26</f>
        <v>10U</v>
      </c>
      <c r="AW95" s="313"/>
      <c r="AX95" s="313"/>
      <c r="AZ95" s="331" t="str">
        <f>AK26</f>
        <v>10U</v>
      </c>
      <c r="BA95" s="313"/>
      <c r="BB95" s="313"/>
    </row>
    <row r="96" spans="48:54" x14ac:dyDescent="0.3">
      <c r="AV96" s="313" t="s">
        <v>244</v>
      </c>
      <c r="AW96" s="313"/>
      <c r="AX96" s="313"/>
      <c r="AZ96" s="313" t="s">
        <v>244</v>
      </c>
      <c r="BA96" s="313"/>
      <c r="BB96" s="313"/>
    </row>
    <row r="97" spans="48:54" x14ac:dyDescent="0.3">
      <c r="AV97" s="313" t="s">
        <v>245</v>
      </c>
      <c r="AW97" s="313"/>
      <c r="AX97" s="313"/>
      <c r="AZ97" s="313" t="s">
        <v>245</v>
      </c>
      <c r="BA97" s="313"/>
      <c r="BB97" s="313"/>
    </row>
    <row r="98" spans="48:54" x14ac:dyDescent="0.3">
      <c r="AV98" s="314">
        <f>$AV$71</f>
        <v>40726</v>
      </c>
      <c r="AW98" s="313"/>
      <c r="AX98" s="313"/>
      <c r="AZ98" s="314">
        <f>B25</f>
        <v>40727</v>
      </c>
      <c r="BA98" s="313"/>
      <c r="BB98" s="313"/>
    </row>
    <row r="99" spans="48:54" x14ac:dyDescent="0.3">
      <c r="AV99" s="314" t="str">
        <f>AV72</f>
        <v>Fair Haven</v>
      </c>
      <c r="AW99" s="313"/>
      <c r="AX99" s="313"/>
      <c r="AZ99" s="314" t="str">
        <f>D24</f>
        <v>Meadow Ridge</v>
      </c>
      <c r="BA99" s="313"/>
      <c r="BB99" s="313"/>
    </row>
    <row r="100" spans="48:54" x14ac:dyDescent="0.3">
      <c r="AV100" s="327" t="str">
        <f>AV73</f>
        <v>#2</v>
      </c>
      <c r="AW100" s="313"/>
      <c r="AX100" s="313" t="s">
        <v>135</v>
      </c>
      <c r="AZ100" s="324" t="str">
        <f>D25</f>
        <v>West</v>
      </c>
      <c r="BA100" s="313"/>
      <c r="BB100" s="313" t="s">
        <v>135</v>
      </c>
    </row>
    <row r="101" spans="48:54" x14ac:dyDescent="0.3">
      <c r="AV101" s="316">
        <f>$AV$61</f>
        <v>0.22916666666666666</v>
      </c>
      <c r="AW101" s="325" t="str">
        <f>L21</f>
        <v>CN Cougars</v>
      </c>
      <c r="AX101" s="319"/>
      <c r="AZ101" s="316">
        <f>B26</f>
        <v>0.35416666666666669</v>
      </c>
      <c r="BA101" s="325" t="str">
        <f>D26</f>
        <v>Langan Blue Devils</v>
      </c>
      <c r="BB101" s="319"/>
    </row>
    <row r="102" spans="48:54" x14ac:dyDescent="0.3">
      <c r="AV102" s="313"/>
      <c r="AW102" s="325" t="str">
        <f>L22</f>
        <v>Wall Sea Warriors</v>
      </c>
      <c r="AX102" s="321"/>
      <c r="AZ102" s="313"/>
      <c r="BA102" s="325" t="str">
        <f>D27</f>
        <v>NJ Nationals Red</v>
      </c>
      <c r="BB102" s="321"/>
    </row>
    <row r="103" spans="48:54" x14ac:dyDescent="0.3">
      <c r="AV103" s="313" t="s">
        <v>246</v>
      </c>
      <c r="AW103" s="319"/>
      <c r="AX103" s="319"/>
      <c r="AZ103" s="313" t="s">
        <v>246</v>
      </c>
      <c r="BA103" s="319"/>
      <c r="BB103" s="319"/>
    </row>
    <row r="104" spans="48:54" x14ac:dyDescent="0.3">
      <c r="AV104" s="313"/>
      <c r="AW104" s="313"/>
      <c r="AX104" s="313"/>
      <c r="AZ104" s="313"/>
      <c r="BA104" s="313"/>
      <c r="BB104" s="313"/>
    </row>
    <row r="105" spans="48:54" x14ac:dyDescent="0.3">
      <c r="AV105" s="313" t="s">
        <v>247</v>
      </c>
      <c r="AW105" s="319"/>
      <c r="AX105" s="319"/>
      <c r="AZ105" s="313" t="s">
        <v>247</v>
      </c>
      <c r="BA105" s="319"/>
      <c r="BB105" s="319"/>
    </row>
    <row r="106" spans="48:54" x14ac:dyDescent="0.3">
      <c r="AV106" s="313" t="s">
        <v>248</v>
      </c>
      <c r="AW106" s="321"/>
      <c r="AX106" s="321"/>
      <c r="AZ106" s="313" t="s">
        <v>248</v>
      </c>
      <c r="BA106" s="321"/>
      <c r="BB106" s="321"/>
    </row>
    <row r="107" spans="48:54" x14ac:dyDescent="0.3">
      <c r="AV107" s="313"/>
      <c r="AW107" s="320"/>
      <c r="AX107" s="320"/>
      <c r="AZ107" s="313"/>
      <c r="BA107" s="320"/>
      <c r="BB107" s="320"/>
    </row>
    <row r="108" spans="48:54" x14ac:dyDescent="0.3">
      <c r="AV108" s="313"/>
      <c r="AW108" s="320"/>
      <c r="AX108" s="320"/>
      <c r="AZ108" s="313"/>
      <c r="BA108" s="320"/>
      <c r="BB108" s="320"/>
    </row>
    <row r="109" spans="48:54" x14ac:dyDescent="0.3">
      <c r="AV109" s="313"/>
      <c r="AW109" s="320"/>
      <c r="AX109" s="320"/>
      <c r="AZ109" s="313"/>
      <c r="BA109" s="320"/>
      <c r="BB109" s="320"/>
    </row>
    <row r="110" spans="48:54" ht="15.6" x14ac:dyDescent="0.3">
      <c r="AV110" s="331" t="str">
        <f>AK26</f>
        <v>10U</v>
      </c>
      <c r="AW110" s="313"/>
      <c r="AX110" s="313"/>
      <c r="AZ110" s="331" t="str">
        <f>AK26</f>
        <v>10U</v>
      </c>
      <c r="BA110" s="320"/>
      <c r="BB110" s="313"/>
    </row>
    <row r="111" spans="48:54" x14ac:dyDescent="0.3">
      <c r="AV111" s="313" t="s">
        <v>244</v>
      </c>
      <c r="AW111" s="313"/>
      <c r="AX111" s="313"/>
      <c r="AZ111" s="313" t="s">
        <v>244</v>
      </c>
      <c r="BA111" s="313"/>
      <c r="BB111" s="313"/>
    </row>
    <row r="112" spans="48:54" x14ac:dyDescent="0.3">
      <c r="AV112" s="313" t="s">
        <v>245</v>
      </c>
      <c r="AW112" s="313"/>
      <c r="AX112" s="313"/>
      <c r="AZ112" s="313" t="s">
        <v>245</v>
      </c>
      <c r="BA112" s="313"/>
      <c r="BB112" s="313"/>
    </row>
    <row r="113" spans="48:54" x14ac:dyDescent="0.3">
      <c r="AV113" s="314">
        <f>$AZ$98</f>
        <v>40727</v>
      </c>
      <c r="AW113" s="313"/>
      <c r="AX113" s="313"/>
      <c r="AZ113" s="314">
        <f>$AZ$98</f>
        <v>40727</v>
      </c>
      <c r="BA113" s="313"/>
      <c r="BB113" s="313"/>
    </row>
    <row r="114" spans="48:54" x14ac:dyDescent="0.3">
      <c r="AV114" s="314" t="str">
        <f>$AZ$99</f>
        <v>Meadow Ridge</v>
      </c>
      <c r="AW114" s="313"/>
      <c r="AX114" s="313" t="s">
        <v>135</v>
      </c>
      <c r="AZ114" s="314" t="str">
        <f>$AZ$99</f>
        <v>Meadow Ridge</v>
      </c>
      <c r="BA114" s="313"/>
      <c r="BB114" s="313" t="s">
        <v>135</v>
      </c>
    </row>
    <row r="115" spans="48:54" x14ac:dyDescent="0.3">
      <c r="AV115" s="316" t="str">
        <f>$AZ$100</f>
        <v>West</v>
      </c>
      <c r="AW115" s="325"/>
      <c r="AX115" s="320"/>
      <c r="AZ115" s="316" t="str">
        <f>$AZ$100</f>
        <v>West</v>
      </c>
      <c r="BA115" s="313"/>
      <c r="BB115" s="320"/>
    </row>
    <row r="116" spans="48:54" x14ac:dyDescent="0.3">
      <c r="AV116" s="316">
        <f>B29</f>
        <v>0.44791666666666669</v>
      </c>
      <c r="AW116" s="325" t="str">
        <f>D29</f>
        <v>Brick American Bulldogs</v>
      </c>
      <c r="AX116" s="319"/>
      <c r="AZ116" s="316">
        <f>B32</f>
        <v>4.1666666666666664E-2</v>
      </c>
      <c r="BA116" s="313" t="str">
        <f>D32</f>
        <v>NJ Nationals Red</v>
      </c>
      <c r="BB116" s="319"/>
    </row>
    <row r="117" spans="48:54" x14ac:dyDescent="0.3">
      <c r="AV117" s="313"/>
      <c r="AW117" s="325" t="str">
        <f>D30</f>
        <v>Langan Blue Devils</v>
      </c>
      <c r="AX117" s="321"/>
      <c r="AZ117" s="313"/>
      <c r="BA117" s="325">
        <f>D33</f>
        <v>0</v>
      </c>
      <c r="BB117" s="321"/>
    </row>
    <row r="118" spans="48:54" x14ac:dyDescent="0.3">
      <c r="AV118" s="313" t="s">
        <v>246</v>
      </c>
      <c r="AW118" s="319"/>
      <c r="AX118" s="319"/>
      <c r="AZ118" s="313" t="s">
        <v>246</v>
      </c>
      <c r="BA118" s="332"/>
      <c r="BB118" s="319"/>
    </row>
    <row r="119" spans="48:54" x14ac:dyDescent="0.3">
      <c r="AV119" s="313"/>
      <c r="AW119" s="313"/>
      <c r="AX119" s="313"/>
      <c r="AZ119" s="313"/>
      <c r="BA119" s="320"/>
      <c r="BB119" s="313"/>
    </row>
    <row r="120" spans="48:54" x14ac:dyDescent="0.3">
      <c r="AV120" s="313" t="s">
        <v>247</v>
      </c>
      <c r="AW120" s="319"/>
      <c r="AX120" s="319"/>
      <c r="AZ120" s="313" t="s">
        <v>247</v>
      </c>
      <c r="BA120" s="319"/>
      <c r="BB120" s="319"/>
    </row>
    <row r="121" spans="48:54" x14ac:dyDescent="0.3">
      <c r="AV121" s="313" t="s">
        <v>248</v>
      </c>
      <c r="AW121" s="321"/>
      <c r="AX121" s="321"/>
      <c r="AZ121" s="313" t="s">
        <v>248</v>
      </c>
      <c r="BA121" s="321"/>
      <c r="BB121" s="321"/>
    </row>
    <row r="122" spans="48:54" x14ac:dyDescent="0.3">
      <c r="AV122" s="313"/>
      <c r="AW122" s="320"/>
      <c r="AX122" s="320"/>
      <c r="AZ122" s="313"/>
      <c r="BA122" s="320"/>
      <c r="BB122" s="320"/>
    </row>
    <row r="123" spans="48:54" x14ac:dyDescent="0.3">
      <c r="BA123" s="320"/>
    </row>
    <row r="124" spans="48:54" ht="15.6" x14ac:dyDescent="0.3">
      <c r="AV124" s="331" t="str">
        <f>AK26</f>
        <v>10U</v>
      </c>
      <c r="AW124" s="313"/>
      <c r="AX124" s="313"/>
      <c r="AZ124" s="331" t="str">
        <f>AK26</f>
        <v>10U</v>
      </c>
      <c r="BB124" s="313"/>
    </row>
    <row r="125" spans="48:54" x14ac:dyDescent="0.3">
      <c r="AV125" s="313" t="s">
        <v>244</v>
      </c>
      <c r="AW125" s="313"/>
      <c r="AX125" s="313"/>
      <c r="AZ125" s="313" t="s">
        <v>244</v>
      </c>
      <c r="BA125" s="313"/>
      <c r="BB125" s="313"/>
    </row>
    <row r="126" spans="48:54" x14ac:dyDescent="0.3">
      <c r="AV126" s="313" t="s">
        <v>245</v>
      </c>
      <c r="AW126" s="313"/>
      <c r="AX126" s="313"/>
      <c r="AZ126" s="313" t="s">
        <v>245</v>
      </c>
      <c r="BA126" s="313"/>
      <c r="BB126" s="313"/>
    </row>
    <row r="127" spans="48:54" x14ac:dyDescent="0.3">
      <c r="AV127" s="314">
        <f>$AZ$98</f>
        <v>40727</v>
      </c>
      <c r="AW127" s="313"/>
      <c r="AX127" s="313"/>
      <c r="AZ127" s="314">
        <f>$AZ$98</f>
        <v>40727</v>
      </c>
      <c r="BA127" s="313"/>
      <c r="BB127" s="313"/>
    </row>
    <row r="128" spans="48:54" x14ac:dyDescent="0.3">
      <c r="AV128" s="314" t="str">
        <f>$AZ$99</f>
        <v>Meadow Ridge</v>
      </c>
      <c r="AW128" s="313"/>
      <c r="AX128" s="313" t="s">
        <v>135</v>
      </c>
      <c r="AZ128" s="314" t="str">
        <f>$AZ$99</f>
        <v>Meadow Ridge</v>
      </c>
      <c r="BA128" s="313"/>
      <c r="BB128" s="313" t="s">
        <v>135</v>
      </c>
    </row>
    <row r="129" spans="48:54" x14ac:dyDescent="0.3">
      <c r="AV129" s="316" t="str">
        <f>$AZ$100</f>
        <v>West</v>
      </c>
      <c r="AW129" s="325"/>
      <c r="AX129" s="320"/>
      <c r="AZ129" s="316" t="str">
        <f>$AZ$100</f>
        <v>West</v>
      </c>
      <c r="BA129" s="313"/>
      <c r="BB129" s="320"/>
    </row>
    <row r="130" spans="48:54" x14ac:dyDescent="0.3">
      <c r="AV130" s="316">
        <f>B35</f>
        <v>0.13541666666666666</v>
      </c>
      <c r="AW130" s="325" t="str">
        <f>D35</f>
        <v>Lincroft Panthers</v>
      </c>
      <c r="AX130" s="319"/>
      <c r="AZ130" s="316">
        <f>B38</f>
        <v>0.22916666666666666</v>
      </c>
      <c r="BA130" s="325">
        <f>D38</f>
        <v>0</v>
      </c>
      <c r="BB130" s="319"/>
    </row>
    <row r="131" spans="48:54" x14ac:dyDescent="0.3">
      <c r="AV131" s="316"/>
      <c r="AW131" s="325" t="str">
        <f>D36</f>
        <v>Brick American Bulldogs</v>
      </c>
      <c r="AX131" s="319"/>
      <c r="AZ131" s="316"/>
      <c r="BA131" s="325" t="str">
        <f>D39</f>
        <v>Lincroft Panthers</v>
      </c>
      <c r="BB131" s="319"/>
    </row>
    <row r="132" spans="48:54" x14ac:dyDescent="0.3">
      <c r="AV132" s="313" t="s">
        <v>246</v>
      </c>
      <c r="AW132" s="319"/>
      <c r="AX132" s="319"/>
      <c r="AZ132" s="313" t="s">
        <v>246</v>
      </c>
      <c r="BA132" s="332"/>
      <c r="BB132" s="319"/>
    </row>
    <row r="133" spans="48:54" x14ac:dyDescent="0.3">
      <c r="AV133" s="313"/>
      <c r="AW133" s="313"/>
      <c r="AX133" s="313"/>
      <c r="AZ133" s="313"/>
      <c r="BA133" s="320"/>
      <c r="BB133" s="313"/>
    </row>
    <row r="134" spans="48:54" x14ac:dyDescent="0.3">
      <c r="AV134" s="313" t="s">
        <v>247</v>
      </c>
      <c r="AW134" s="319"/>
      <c r="AX134" s="319"/>
      <c r="AZ134" s="313" t="s">
        <v>247</v>
      </c>
      <c r="BA134" s="319"/>
      <c r="BB134" s="319"/>
    </row>
    <row r="135" spans="48:54" x14ac:dyDescent="0.3">
      <c r="AV135" s="313" t="s">
        <v>248</v>
      </c>
      <c r="AW135" s="321"/>
      <c r="AX135" s="321"/>
      <c r="AZ135" s="313" t="s">
        <v>248</v>
      </c>
      <c r="BA135" s="321"/>
      <c r="BB135" s="321"/>
    </row>
    <row r="136" spans="48:54" x14ac:dyDescent="0.3">
      <c r="AV136" s="313"/>
      <c r="AW136" s="320"/>
      <c r="AX136" s="320"/>
      <c r="AZ136" s="313"/>
      <c r="BA136" s="320"/>
      <c r="BB136" s="320"/>
    </row>
    <row r="137" spans="48:54" x14ac:dyDescent="0.3">
      <c r="BA137" s="320"/>
    </row>
    <row r="138" spans="48:54" ht="15.6" x14ac:dyDescent="0.3">
      <c r="AV138" s="331" t="str">
        <f>AK26</f>
        <v>10U</v>
      </c>
      <c r="AW138" s="313"/>
      <c r="AX138" s="313"/>
      <c r="AZ138" s="331" t="str">
        <f>AK26</f>
        <v>10U</v>
      </c>
      <c r="BB138" s="313"/>
    </row>
    <row r="139" spans="48:54" x14ac:dyDescent="0.3">
      <c r="AV139" s="313" t="s">
        <v>244</v>
      </c>
      <c r="AW139" s="313"/>
      <c r="AX139" s="313"/>
      <c r="AZ139" s="313" t="s">
        <v>244</v>
      </c>
      <c r="BA139" s="313"/>
      <c r="BB139" s="313"/>
    </row>
    <row r="140" spans="48:54" x14ac:dyDescent="0.3">
      <c r="AV140" s="313" t="s">
        <v>245</v>
      </c>
      <c r="AW140" s="313"/>
      <c r="AX140" s="313"/>
      <c r="AZ140" s="313" t="s">
        <v>245</v>
      </c>
      <c r="BA140" s="313"/>
      <c r="BB140" s="313"/>
    </row>
    <row r="141" spans="48:54" x14ac:dyDescent="0.3">
      <c r="AV141" s="314">
        <f>$AV$127</f>
        <v>40727</v>
      </c>
      <c r="AW141" s="313"/>
      <c r="AX141" s="313"/>
      <c r="AZ141" s="314">
        <f>$AV$127</f>
        <v>40727</v>
      </c>
      <c r="BA141" s="313"/>
      <c r="BB141" s="313"/>
    </row>
    <row r="142" spans="48:54" x14ac:dyDescent="0.3">
      <c r="AV142" s="324" t="str">
        <f>H24</f>
        <v>Meadow Ridge</v>
      </c>
      <c r="AW142" s="313"/>
      <c r="AX142" s="313" t="s">
        <v>135</v>
      </c>
      <c r="AZ142" s="324" t="str">
        <f>$AV$142</f>
        <v>Meadow Ridge</v>
      </c>
      <c r="BA142" s="313"/>
      <c r="BB142" s="313" t="s">
        <v>135</v>
      </c>
    </row>
    <row r="143" spans="48:54" x14ac:dyDescent="0.3">
      <c r="AV143" s="316" t="str">
        <f>H25</f>
        <v>South</v>
      </c>
      <c r="AZ143" s="316" t="str">
        <f>$AV$143</f>
        <v>South</v>
      </c>
      <c r="BA143" s="313"/>
    </row>
    <row r="144" spans="48:54" x14ac:dyDescent="0.3">
      <c r="AV144" s="316">
        <f>B26</f>
        <v>0.35416666666666669</v>
      </c>
      <c r="AW144" s="330" t="str">
        <f>H26</f>
        <v>Middletown Maddogs</v>
      </c>
      <c r="AX144" s="141"/>
      <c r="AZ144" s="316">
        <f>B29</f>
        <v>0.44791666666666669</v>
      </c>
      <c r="BA144" s="313" t="str">
        <f>H29</f>
        <v>NJ Nationals Blue</v>
      </c>
      <c r="BB144" s="141"/>
    </row>
    <row r="145" spans="48:54" x14ac:dyDescent="0.3">
      <c r="AV145" s="315"/>
      <c r="AW145" s="330" t="str">
        <f>H27</f>
        <v>JS Thunder</v>
      </c>
      <c r="AX145" s="321"/>
      <c r="AZ145" s="315"/>
      <c r="BA145" s="313" t="str">
        <f>H30</f>
        <v>Middletown Maddogs</v>
      </c>
      <c r="BB145" s="319"/>
    </row>
    <row r="146" spans="48:54" x14ac:dyDescent="0.3">
      <c r="AV146" s="313" t="s">
        <v>246</v>
      </c>
      <c r="AW146" s="141"/>
      <c r="AX146" s="319"/>
      <c r="AZ146" s="313" t="s">
        <v>246</v>
      </c>
      <c r="BA146" s="332"/>
      <c r="BB146" s="319"/>
    </row>
    <row r="147" spans="48:54" x14ac:dyDescent="0.3">
      <c r="AV147" s="313"/>
      <c r="AW147" s="313"/>
      <c r="AX147" s="313"/>
      <c r="AZ147" s="313"/>
      <c r="BA147" s="320"/>
      <c r="BB147" s="313"/>
    </row>
    <row r="148" spans="48:54" x14ac:dyDescent="0.3">
      <c r="AV148" s="313" t="s">
        <v>247</v>
      </c>
      <c r="AW148" s="319"/>
      <c r="AX148" s="319"/>
      <c r="AZ148" s="313" t="s">
        <v>247</v>
      </c>
      <c r="BA148" s="319"/>
      <c r="BB148" s="319"/>
    </row>
    <row r="149" spans="48:54" x14ac:dyDescent="0.3">
      <c r="AV149" s="313" t="s">
        <v>248</v>
      </c>
      <c r="AW149" s="321"/>
      <c r="AX149" s="321"/>
      <c r="AZ149" s="313" t="s">
        <v>248</v>
      </c>
      <c r="BA149" s="321"/>
      <c r="BB149" s="321"/>
    </row>
    <row r="150" spans="48:54" x14ac:dyDescent="0.3">
      <c r="BA150" s="320"/>
    </row>
    <row r="151" spans="48:54" ht="15.6" x14ac:dyDescent="0.3">
      <c r="AV151" s="331" t="str">
        <f>AK26</f>
        <v>10U</v>
      </c>
      <c r="AW151" s="313"/>
      <c r="AX151" s="313"/>
      <c r="AZ151" s="331" t="str">
        <f>AK26</f>
        <v>10U</v>
      </c>
      <c r="BA151" s="320"/>
      <c r="BB151" s="313"/>
    </row>
    <row r="152" spans="48:54" x14ac:dyDescent="0.3">
      <c r="AV152" s="313" t="s">
        <v>244</v>
      </c>
      <c r="AW152" s="313"/>
      <c r="AX152" s="313"/>
      <c r="AZ152" s="313" t="s">
        <v>244</v>
      </c>
      <c r="BA152" s="313"/>
      <c r="BB152" s="313"/>
    </row>
    <row r="153" spans="48:54" x14ac:dyDescent="0.3">
      <c r="AV153" s="313" t="s">
        <v>245</v>
      </c>
      <c r="AW153" s="313"/>
      <c r="AX153" s="313"/>
      <c r="AZ153" s="313" t="s">
        <v>245</v>
      </c>
      <c r="BA153" s="313"/>
      <c r="BB153" s="313"/>
    </row>
    <row r="154" spans="48:54" x14ac:dyDescent="0.3">
      <c r="AV154" s="314">
        <f>$AZ$98</f>
        <v>40727</v>
      </c>
      <c r="AW154" s="313"/>
      <c r="AX154" s="313"/>
      <c r="AZ154" s="314">
        <f>$AZ$98</f>
        <v>40727</v>
      </c>
      <c r="BA154" s="313"/>
      <c r="BB154" s="313"/>
    </row>
    <row r="155" spans="48:54" x14ac:dyDescent="0.3">
      <c r="AV155" s="314" t="str">
        <f>AV142</f>
        <v>Meadow Ridge</v>
      </c>
      <c r="AW155" s="313"/>
      <c r="AX155" s="313" t="s">
        <v>135</v>
      </c>
      <c r="AZ155" s="314" t="str">
        <f>AV142</f>
        <v>Meadow Ridge</v>
      </c>
      <c r="BA155" s="313"/>
      <c r="BB155" s="313" t="s">
        <v>135</v>
      </c>
    </row>
    <row r="156" spans="48:54" x14ac:dyDescent="0.3">
      <c r="AV156" s="316" t="str">
        <f>AV143</f>
        <v>South</v>
      </c>
      <c r="AW156" s="325"/>
      <c r="AX156" s="320"/>
      <c r="AZ156" s="316" t="str">
        <f>AV143</f>
        <v>South</v>
      </c>
      <c r="BA156" s="313"/>
      <c r="BB156" s="320"/>
    </row>
    <row r="157" spans="48:54" x14ac:dyDescent="0.3">
      <c r="AV157" s="316">
        <f>B32</f>
        <v>4.1666666666666664E-2</v>
      </c>
      <c r="AW157" s="325" t="str">
        <f>H32</f>
        <v>JS Thunder</v>
      </c>
      <c r="AX157" s="319"/>
      <c r="AZ157" s="316">
        <f>B35</f>
        <v>0.13541666666666666</v>
      </c>
      <c r="BA157" s="313"/>
      <c r="BB157" s="319"/>
    </row>
    <row r="158" spans="48:54" x14ac:dyDescent="0.3">
      <c r="AV158" s="313"/>
      <c r="AW158" s="325" t="str">
        <f>H33</f>
        <v>WLB Hawks</v>
      </c>
      <c r="AX158" s="321"/>
      <c r="AZ158" s="313"/>
      <c r="BA158" s="325" t="str">
        <f>H35</f>
        <v>Middletown Warriors</v>
      </c>
      <c r="BB158" s="321"/>
    </row>
    <row r="159" spans="48:54" x14ac:dyDescent="0.3">
      <c r="AV159" s="313" t="s">
        <v>246</v>
      </c>
      <c r="AW159" s="319"/>
      <c r="AX159" s="319"/>
      <c r="AZ159" s="313" t="s">
        <v>246</v>
      </c>
      <c r="BA159" s="332" t="str">
        <f>H36</f>
        <v>NJ Nationals Blue</v>
      </c>
      <c r="BB159" s="319"/>
    </row>
    <row r="160" spans="48:54" x14ac:dyDescent="0.3">
      <c r="AV160" s="313"/>
      <c r="AW160" s="313"/>
      <c r="AX160" s="313"/>
      <c r="AZ160" s="313"/>
      <c r="BA160" s="320"/>
      <c r="BB160" s="313"/>
    </row>
    <row r="161" spans="48:54" x14ac:dyDescent="0.3">
      <c r="AV161" s="313" t="s">
        <v>247</v>
      </c>
      <c r="AW161" s="319"/>
      <c r="AX161" s="319"/>
      <c r="AZ161" s="313" t="s">
        <v>247</v>
      </c>
      <c r="BA161" s="319"/>
      <c r="BB161" s="319"/>
    </row>
    <row r="162" spans="48:54" x14ac:dyDescent="0.3">
      <c r="AV162" s="313" t="s">
        <v>248</v>
      </c>
      <c r="AW162" s="321"/>
      <c r="AX162" s="321"/>
      <c r="AZ162" s="313" t="s">
        <v>248</v>
      </c>
      <c r="BA162" s="321"/>
      <c r="BB162" s="321"/>
    </row>
    <row r="163" spans="48:54" x14ac:dyDescent="0.3">
      <c r="BA163" s="320"/>
    </row>
    <row r="164" spans="48:54" ht="15.6" x14ac:dyDescent="0.3">
      <c r="AV164" s="331" t="str">
        <f>AK26</f>
        <v>10U</v>
      </c>
      <c r="AW164" s="313"/>
      <c r="AX164" s="313"/>
      <c r="AZ164" s="331" t="str">
        <f>AK26</f>
        <v>10U</v>
      </c>
      <c r="BB164" s="313"/>
    </row>
    <row r="165" spans="48:54" x14ac:dyDescent="0.3">
      <c r="AV165" s="313" t="s">
        <v>244</v>
      </c>
      <c r="AW165" s="313"/>
      <c r="AX165" s="313"/>
      <c r="AZ165" s="313" t="s">
        <v>244</v>
      </c>
      <c r="BA165" s="313"/>
      <c r="BB165" s="313"/>
    </row>
    <row r="166" spans="48:54" x14ac:dyDescent="0.3">
      <c r="AV166" s="313" t="s">
        <v>245</v>
      </c>
      <c r="AW166" s="313"/>
      <c r="AX166" s="313"/>
      <c r="AZ166" s="313" t="s">
        <v>245</v>
      </c>
      <c r="BA166" s="313"/>
      <c r="BB166" s="313"/>
    </row>
    <row r="167" spans="48:54" x14ac:dyDescent="0.3">
      <c r="AV167" s="314">
        <f>$AZ$98</f>
        <v>40727</v>
      </c>
      <c r="AW167" s="313"/>
      <c r="AX167" s="313"/>
      <c r="AZ167" s="314">
        <f>$AZ$98</f>
        <v>40727</v>
      </c>
      <c r="BA167" s="313"/>
      <c r="BB167" s="313"/>
    </row>
    <row r="168" spans="48:54" x14ac:dyDescent="0.3">
      <c r="AV168" s="314" t="str">
        <f>AV142</f>
        <v>Meadow Ridge</v>
      </c>
      <c r="AW168" s="313"/>
      <c r="AX168" s="313" t="s">
        <v>135</v>
      </c>
      <c r="AZ168" s="314" t="str">
        <f>L24</f>
        <v>Fair Haven</v>
      </c>
      <c r="BA168" s="313"/>
      <c r="BB168" s="313" t="s">
        <v>135</v>
      </c>
    </row>
    <row r="169" spans="48:54" x14ac:dyDescent="0.3">
      <c r="AV169" s="316" t="str">
        <f>AV143</f>
        <v>South</v>
      </c>
      <c r="AW169" s="325"/>
      <c r="AX169" s="320"/>
      <c r="AZ169" s="316" t="str">
        <f>L7</f>
        <v>#2</v>
      </c>
      <c r="BA169" s="313"/>
      <c r="BB169" s="320"/>
    </row>
    <row r="170" spans="48:54" x14ac:dyDescent="0.3">
      <c r="AV170" s="316">
        <f>B38</f>
        <v>0.22916666666666666</v>
      </c>
      <c r="AW170" s="325" t="str">
        <f>H38</f>
        <v>WLB Hawks</v>
      </c>
      <c r="AX170" s="319"/>
      <c r="AZ170" s="316">
        <f>B26</f>
        <v>0.35416666666666669</v>
      </c>
      <c r="BA170" s="325" t="str">
        <f>L26</f>
        <v>Howell Storm</v>
      </c>
      <c r="BB170" s="319"/>
    </row>
    <row r="171" spans="48:54" x14ac:dyDescent="0.3">
      <c r="AV171" s="316"/>
      <c r="AW171" s="325" t="str">
        <f>H39</f>
        <v>Middletown Warriors</v>
      </c>
      <c r="AX171" s="319"/>
      <c r="AZ171" s="316"/>
      <c r="BA171" s="325" t="str">
        <f>L27</f>
        <v>NJ Nationals Blue</v>
      </c>
      <c r="BB171" s="319"/>
    </row>
    <row r="172" spans="48:54" x14ac:dyDescent="0.3">
      <c r="AV172" s="313" t="s">
        <v>246</v>
      </c>
      <c r="AW172" s="319"/>
      <c r="AX172" s="319"/>
      <c r="AZ172" s="313" t="s">
        <v>246</v>
      </c>
      <c r="BA172" s="332"/>
      <c r="BB172" s="319"/>
    </row>
    <row r="173" spans="48:54" x14ac:dyDescent="0.3">
      <c r="AV173" s="313"/>
      <c r="AW173" s="313"/>
      <c r="AX173" s="313"/>
      <c r="AZ173" s="313"/>
      <c r="BA173" s="320"/>
      <c r="BB173" s="313"/>
    </row>
    <row r="174" spans="48:54" x14ac:dyDescent="0.3">
      <c r="AV174" s="313" t="s">
        <v>247</v>
      </c>
      <c r="AW174" s="319"/>
      <c r="AX174" s="319"/>
      <c r="AZ174" s="313" t="s">
        <v>247</v>
      </c>
      <c r="BA174" s="319"/>
      <c r="BB174" s="319"/>
    </row>
    <row r="175" spans="48:54" x14ac:dyDescent="0.3">
      <c r="AV175" s="313" t="s">
        <v>248</v>
      </c>
      <c r="AW175" s="321"/>
      <c r="AX175" s="321"/>
      <c r="AZ175" s="313" t="s">
        <v>248</v>
      </c>
      <c r="BA175" s="321"/>
      <c r="BB175" s="321"/>
    </row>
    <row r="176" spans="48:54" x14ac:dyDescent="0.3">
      <c r="AV176" s="313"/>
      <c r="AW176" s="320"/>
      <c r="AX176" s="320"/>
      <c r="AZ176" s="313"/>
      <c r="BA176" s="320"/>
      <c r="BB176" s="320"/>
    </row>
    <row r="177" spans="48:54" x14ac:dyDescent="0.3">
      <c r="BA177" s="320"/>
    </row>
    <row r="178" spans="48:54" ht="15.6" x14ac:dyDescent="0.3">
      <c r="AV178" s="331" t="str">
        <f>AK26</f>
        <v>10U</v>
      </c>
      <c r="AW178" s="313"/>
      <c r="AX178" s="313"/>
      <c r="AZ178" s="331" t="str">
        <f>AK26</f>
        <v>10U</v>
      </c>
      <c r="BB178" s="313"/>
    </row>
    <row r="179" spans="48:54" x14ac:dyDescent="0.3">
      <c r="AV179" s="313" t="s">
        <v>244</v>
      </c>
      <c r="AW179" s="313"/>
      <c r="AX179" s="313"/>
      <c r="AZ179" s="313" t="s">
        <v>244</v>
      </c>
      <c r="BA179" s="313"/>
      <c r="BB179" s="313"/>
    </row>
    <row r="180" spans="48:54" x14ac:dyDescent="0.3">
      <c r="AV180" s="313" t="s">
        <v>245</v>
      </c>
      <c r="AW180" s="313"/>
      <c r="AX180" s="313"/>
      <c r="AZ180" s="313" t="s">
        <v>245</v>
      </c>
      <c r="BA180" s="313"/>
      <c r="BB180" s="313"/>
    </row>
    <row r="181" spans="48:54" x14ac:dyDescent="0.3">
      <c r="AV181" s="314">
        <f>$AV$127</f>
        <v>40727</v>
      </c>
      <c r="AW181" s="313"/>
      <c r="AX181" s="313"/>
      <c r="AZ181" s="314">
        <f>$AV$127</f>
        <v>40727</v>
      </c>
      <c r="BA181" s="313"/>
      <c r="BB181" s="313"/>
    </row>
    <row r="182" spans="48:54" x14ac:dyDescent="0.3">
      <c r="AV182" s="314" t="str">
        <f>AZ168</f>
        <v>Fair Haven</v>
      </c>
      <c r="AW182" s="313"/>
      <c r="AX182" s="313" t="s">
        <v>135</v>
      </c>
      <c r="AZ182" s="314" t="str">
        <f>AZ168</f>
        <v>Fair Haven</v>
      </c>
      <c r="BA182" s="313"/>
      <c r="BB182" s="313" t="s">
        <v>135</v>
      </c>
    </row>
    <row r="183" spans="48:54" x14ac:dyDescent="0.3">
      <c r="AV183" s="314" t="str">
        <f>AZ169</f>
        <v>#2</v>
      </c>
      <c r="AZ183" s="314" t="str">
        <f>AZ169</f>
        <v>#2</v>
      </c>
      <c r="BA183" s="313"/>
    </row>
    <row r="184" spans="48:54" x14ac:dyDescent="0.3">
      <c r="AV184" s="316">
        <f>$AZ$144</f>
        <v>0.44791666666666669</v>
      </c>
      <c r="AW184" s="330" t="str">
        <f>L29</f>
        <v>CN Cougars</v>
      </c>
      <c r="AX184" s="141"/>
      <c r="AZ184" s="316">
        <f>$AV$157</f>
        <v>4.1666666666666664E-2</v>
      </c>
      <c r="BA184" s="313" t="str">
        <f>L32</f>
        <v>NJ Nationals Blue</v>
      </c>
      <c r="BB184" s="141"/>
    </row>
    <row r="185" spans="48:54" x14ac:dyDescent="0.3">
      <c r="AV185" s="315"/>
      <c r="AW185" s="330" t="str">
        <f>L30</f>
        <v>Howell Storm</v>
      </c>
      <c r="AX185" s="321"/>
      <c r="AZ185" s="315"/>
      <c r="BA185" s="313" t="str">
        <f>L33</f>
        <v>Wall Sea Warriors</v>
      </c>
      <c r="BB185" s="319"/>
    </row>
    <row r="186" spans="48:54" x14ac:dyDescent="0.3">
      <c r="AV186" s="313" t="s">
        <v>246</v>
      </c>
      <c r="AW186" s="141"/>
      <c r="AX186" s="319"/>
      <c r="AZ186" s="313" t="s">
        <v>246</v>
      </c>
      <c r="BA186" s="332"/>
      <c r="BB186" s="319"/>
    </row>
    <row r="187" spans="48:54" x14ac:dyDescent="0.3">
      <c r="AV187" s="313"/>
      <c r="AW187" s="313"/>
      <c r="AX187" s="313"/>
      <c r="AZ187" s="313"/>
      <c r="BA187" s="320"/>
      <c r="BB187" s="313"/>
    </row>
    <row r="188" spans="48:54" x14ac:dyDescent="0.3">
      <c r="AV188" s="313" t="s">
        <v>247</v>
      </c>
      <c r="AW188" s="319"/>
      <c r="AX188" s="319"/>
      <c r="AZ188" s="313" t="s">
        <v>247</v>
      </c>
      <c r="BA188" s="319"/>
      <c r="BB188" s="319"/>
    </row>
    <row r="189" spans="48:54" x14ac:dyDescent="0.3">
      <c r="AV189" s="313" t="s">
        <v>248</v>
      </c>
      <c r="AW189" s="321"/>
      <c r="AX189" s="321"/>
      <c r="AZ189" s="313" t="s">
        <v>248</v>
      </c>
      <c r="BA189" s="321"/>
      <c r="BB189" s="321"/>
    </row>
    <row r="190" spans="48:54" x14ac:dyDescent="0.3">
      <c r="AV190" s="313"/>
      <c r="AW190" s="320"/>
      <c r="AX190" s="320"/>
      <c r="AZ190" s="313"/>
      <c r="BA190" s="320"/>
      <c r="BB190" s="320"/>
    </row>
    <row r="192" spans="48:54" ht="15.6" x14ac:dyDescent="0.3">
      <c r="AV192" s="331" t="str">
        <f>AK26</f>
        <v>10U</v>
      </c>
      <c r="AW192" s="313"/>
      <c r="AX192" s="313"/>
      <c r="AZ192" s="331" t="str">
        <f>AK26</f>
        <v>10U</v>
      </c>
      <c r="BB192" s="313"/>
    </row>
    <row r="193" spans="48:54" x14ac:dyDescent="0.3">
      <c r="AV193" s="313" t="s">
        <v>244</v>
      </c>
      <c r="AW193" s="313"/>
      <c r="AX193" s="313"/>
      <c r="AZ193" s="313" t="s">
        <v>244</v>
      </c>
      <c r="BA193" s="313"/>
      <c r="BB193" s="313"/>
    </row>
    <row r="194" spans="48:54" x14ac:dyDescent="0.3">
      <c r="AV194" s="313" t="s">
        <v>245</v>
      </c>
      <c r="AW194" s="313"/>
      <c r="AX194" s="313"/>
      <c r="AZ194" s="313" t="s">
        <v>245</v>
      </c>
      <c r="BA194" s="313"/>
      <c r="BB194" s="313"/>
    </row>
    <row r="195" spans="48:54" x14ac:dyDescent="0.3">
      <c r="AV195" s="314">
        <f>$AZ$98</f>
        <v>40727</v>
      </c>
      <c r="AW195" s="313"/>
      <c r="AX195" s="313"/>
      <c r="AZ195" s="314">
        <f>$AZ$98</f>
        <v>40727</v>
      </c>
      <c r="BA195" s="313"/>
      <c r="BB195" s="313"/>
    </row>
    <row r="196" spans="48:54" x14ac:dyDescent="0.3">
      <c r="AV196" s="314" t="str">
        <f>AZ168</f>
        <v>Fair Haven</v>
      </c>
      <c r="AW196" s="313"/>
      <c r="AX196" s="313" t="s">
        <v>135</v>
      </c>
      <c r="AZ196" s="314" t="str">
        <f>AZ168</f>
        <v>Fair Haven</v>
      </c>
      <c r="BA196" s="313"/>
      <c r="BB196" s="313" t="s">
        <v>135</v>
      </c>
    </row>
    <row r="197" spans="48:54" x14ac:dyDescent="0.3">
      <c r="AV197" s="314" t="str">
        <f>AZ169</f>
        <v>#2</v>
      </c>
      <c r="AW197" s="325"/>
      <c r="AX197" s="320"/>
      <c r="AZ197" s="314" t="str">
        <f>AZ169</f>
        <v>#2</v>
      </c>
      <c r="BA197" s="313"/>
      <c r="BB197" s="320"/>
    </row>
    <row r="198" spans="48:54" x14ac:dyDescent="0.3">
      <c r="AV198" s="316">
        <f>$AZ$157</f>
        <v>0.13541666666666666</v>
      </c>
      <c r="AW198" s="325" t="str">
        <f>L35</f>
        <v>Ocean Stingrays</v>
      </c>
      <c r="AX198" s="319"/>
      <c r="AZ198" s="316">
        <f>$AV$170</f>
        <v>0.22916666666666666</v>
      </c>
      <c r="BA198" s="325" t="str">
        <f>L38</f>
        <v>Wall Sea Warriors</v>
      </c>
      <c r="BB198" s="319"/>
    </row>
    <row r="199" spans="48:54" x14ac:dyDescent="0.3">
      <c r="AV199" s="316"/>
      <c r="AW199" s="325" t="str">
        <f>L36</f>
        <v>CN Cougars</v>
      </c>
      <c r="AX199" s="319"/>
      <c r="BA199" s="325" t="str">
        <f>L39</f>
        <v>Ocean Stingrays</v>
      </c>
      <c r="BB199" s="319"/>
    </row>
    <row r="200" spans="48:54" x14ac:dyDescent="0.3">
      <c r="AV200" s="313" t="s">
        <v>246</v>
      </c>
      <c r="AW200" s="319"/>
      <c r="AX200" s="319"/>
      <c r="AZ200" s="313" t="s">
        <v>246</v>
      </c>
      <c r="BA200" s="332"/>
      <c r="BB200" s="319"/>
    </row>
    <row r="201" spans="48:54" x14ac:dyDescent="0.3">
      <c r="AV201" s="313"/>
      <c r="AW201" s="313"/>
      <c r="AX201" s="313"/>
      <c r="AZ201" s="313"/>
      <c r="BA201" s="320"/>
      <c r="BB201" s="313"/>
    </row>
    <row r="202" spans="48:54" x14ac:dyDescent="0.3">
      <c r="AV202" s="313" t="s">
        <v>247</v>
      </c>
      <c r="AW202" s="319"/>
      <c r="AX202" s="319"/>
      <c r="AZ202" s="313" t="s">
        <v>247</v>
      </c>
      <c r="BA202" s="319"/>
      <c r="BB202" s="319"/>
    </row>
    <row r="203" spans="48:54" x14ac:dyDescent="0.3">
      <c r="AV203" s="313" t="s">
        <v>248</v>
      </c>
      <c r="AW203" s="321"/>
      <c r="AX203" s="321"/>
      <c r="AZ203" s="313" t="s">
        <v>248</v>
      </c>
      <c r="BA203" s="321"/>
      <c r="BB203" s="321"/>
    </row>
    <row r="204" spans="48:54" x14ac:dyDescent="0.3">
      <c r="AV204" s="313"/>
      <c r="AW204" s="320"/>
      <c r="AX204" s="320"/>
      <c r="AZ204" s="313"/>
      <c r="BA204" s="320"/>
      <c r="BB204" s="320"/>
    </row>
    <row r="205" spans="48:54" x14ac:dyDescent="0.3">
      <c r="BA205" s="320"/>
    </row>
    <row r="206" spans="48:54" ht="15.6" x14ac:dyDescent="0.3">
      <c r="AV206" s="331" t="s">
        <v>256</v>
      </c>
      <c r="AW206" s="313"/>
      <c r="AX206" s="313"/>
      <c r="AZ206" s="331" t="s">
        <v>255</v>
      </c>
      <c r="BB206" s="313"/>
    </row>
    <row r="207" spans="48:54" x14ac:dyDescent="0.3">
      <c r="AV207" s="313" t="s">
        <v>244</v>
      </c>
      <c r="AW207" s="313"/>
      <c r="AX207" s="313"/>
      <c r="AZ207" s="313" t="s">
        <v>244</v>
      </c>
      <c r="BA207" s="313"/>
      <c r="BB207" s="313"/>
    </row>
    <row r="208" spans="48:54" x14ac:dyDescent="0.3">
      <c r="AV208" s="313" t="s">
        <v>245</v>
      </c>
      <c r="AW208" s="313"/>
      <c r="AX208" s="313"/>
      <c r="AZ208" s="313" t="s">
        <v>245</v>
      </c>
      <c r="BA208" s="313"/>
      <c r="BB208" s="313"/>
    </row>
    <row r="209" spans="48:54" x14ac:dyDescent="0.3">
      <c r="AV209" s="314">
        <f>B42</f>
        <v>40728</v>
      </c>
      <c r="AW209" s="313"/>
      <c r="AX209" s="313"/>
      <c r="AZ209" s="314">
        <f>$AV$209</f>
        <v>40728</v>
      </c>
      <c r="BA209" s="313"/>
      <c r="BB209" s="313"/>
    </row>
    <row r="210" spans="48:54" x14ac:dyDescent="0.3">
      <c r="AV210" s="324" t="str">
        <f>D41</f>
        <v>Meadow Ridge</v>
      </c>
      <c r="AW210" s="313"/>
      <c r="AX210" s="313" t="s">
        <v>135</v>
      </c>
      <c r="AZ210" s="314" t="str">
        <f>$AV$210</f>
        <v>Meadow Ridge</v>
      </c>
      <c r="BA210" s="313"/>
      <c r="BB210" s="313" t="s">
        <v>135</v>
      </c>
    </row>
    <row r="211" spans="48:54" x14ac:dyDescent="0.3">
      <c r="AV211" s="316" t="str">
        <f>D42</f>
        <v>West</v>
      </c>
      <c r="AZ211" s="314" t="str">
        <f>$AV$211</f>
        <v>West</v>
      </c>
      <c r="BA211" s="313"/>
    </row>
    <row r="212" spans="48:54" x14ac:dyDescent="0.3">
      <c r="AV212" s="316">
        <f>B43</f>
        <v>0.375</v>
      </c>
      <c r="AW212" s="330">
        <f>F43</f>
        <v>0</v>
      </c>
      <c r="AX212" s="141"/>
      <c r="AZ212" s="316">
        <f>B46</f>
        <v>0.47916666666666669</v>
      </c>
      <c r="BA212" s="313" t="str">
        <f>F46</f>
        <v/>
      </c>
      <c r="BB212" s="141"/>
    </row>
    <row r="213" spans="48:54" x14ac:dyDescent="0.3">
      <c r="AV213" s="315"/>
      <c r="AW213" s="330">
        <f>F44</f>
        <v>0</v>
      </c>
      <c r="AX213" s="321"/>
      <c r="AZ213" s="315"/>
      <c r="BA213" s="313">
        <f>F47</f>
        <v>0</v>
      </c>
      <c r="BB213" s="319"/>
    </row>
    <row r="214" spans="48:54" x14ac:dyDescent="0.3">
      <c r="AV214" s="313" t="s">
        <v>246</v>
      </c>
      <c r="AW214" s="141"/>
      <c r="AX214" s="319"/>
      <c r="AZ214" s="313" t="s">
        <v>246</v>
      </c>
      <c r="BA214" s="332"/>
      <c r="BB214" s="319"/>
    </row>
    <row r="215" spans="48:54" x14ac:dyDescent="0.3">
      <c r="AV215" s="313"/>
      <c r="AW215" s="313"/>
      <c r="AX215" s="313"/>
      <c r="AZ215" s="313"/>
      <c r="BA215" s="320"/>
      <c r="BB215" s="313"/>
    </row>
    <row r="216" spans="48:54" x14ac:dyDescent="0.3">
      <c r="AV216" s="313" t="s">
        <v>247</v>
      </c>
      <c r="AW216" s="319"/>
      <c r="AX216" s="319"/>
      <c r="AZ216" s="313" t="s">
        <v>247</v>
      </c>
      <c r="BA216" s="319"/>
      <c r="BB216" s="319"/>
    </row>
    <row r="217" spans="48:54" x14ac:dyDescent="0.3">
      <c r="AV217" s="313" t="s">
        <v>248</v>
      </c>
      <c r="AW217" s="321"/>
      <c r="AX217" s="321"/>
      <c r="AZ217" s="313" t="s">
        <v>248</v>
      </c>
      <c r="BA217" s="321"/>
      <c r="BB217" s="321"/>
    </row>
    <row r="218" spans="48:54" x14ac:dyDescent="0.3">
      <c r="AV218" s="313"/>
      <c r="AW218" s="320"/>
      <c r="AX218" s="320"/>
      <c r="AZ218" s="313"/>
      <c r="BA218" s="320"/>
      <c r="BB218" s="320"/>
    </row>
    <row r="219" spans="48:54" x14ac:dyDescent="0.3">
      <c r="AV219" s="313"/>
      <c r="AW219" s="320"/>
      <c r="AX219" s="320"/>
      <c r="AZ219" s="313"/>
      <c r="BA219" s="320"/>
      <c r="BB219" s="320"/>
    </row>
    <row r="221" spans="48:54" ht="15.6" x14ac:dyDescent="0.3">
      <c r="AV221" s="331" t="s">
        <v>257</v>
      </c>
      <c r="AW221" s="313"/>
      <c r="AX221" s="313"/>
      <c r="AZ221" s="331" t="s">
        <v>258</v>
      </c>
      <c r="BB221" s="313"/>
    </row>
    <row r="222" spans="48:54" x14ac:dyDescent="0.3">
      <c r="AV222" s="313" t="s">
        <v>244</v>
      </c>
      <c r="AW222" s="313"/>
      <c r="AX222" s="313"/>
      <c r="AZ222" s="313" t="s">
        <v>244</v>
      </c>
      <c r="BA222" s="313"/>
      <c r="BB222" s="313"/>
    </row>
    <row r="223" spans="48:54" x14ac:dyDescent="0.3">
      <c r="AV223" s="313" t="s">
        <v>245</v>
      </c>
      <c r="AW223" s="313"/>
      <c r="AX223" s="313"/>
      <c r="AZ223" s="313" t="s">
        <v>245</v>
      </c>
      <c r="BA223" s="313"/>
      <c r="BB223" s="313"/>
    </row>
    <row r="224" spans="48:54" x14ac:dyDescent="0.3">
      <c r="AV224" s="314">
        <f>$AV$209</f>
        <v>40728</v>
      </c>
      <c r="AW224" s="313"/>
      <c r="AX224" s="313"/>
      <c r="AZ224" s="314">
        <f>$AV$209</f>
        <v>40728</v>
      </c>
      <c r="BA224" s="313"/>
      <c r="BB224" s="313"/>
    </row>
    <row r="225" spans="48:54" x14ac:dyDescent="0.3">
      <c r="AV225" s="314" t="str">
        <f>$AV$210</f>
        <v>Meadow Ridge</v>
      </c>
      <c r="AW225" s="313"/>
      <c r="AX225" s="313" t="s">
        <v>135</v>
      </c>
      <c r="AZ225" s="314" t="str">
        <f>L41</f>
        <v>Meadow Ridge</v>
      </c>
      <c r="BA225" s="313"/>
      <c r="BB225" s="313" t="s">
        <v>135</v>
      </c>
    </row>
    <row r="226" spans="48:54" x14ac:dyDescent="0.3">
      <c r="AV226" s="314" t="str">
        <f>$AV$211</f>
        <v>West</v>
      </c>
      <c r="AW226" s="325"/>
      <c r="AX226" s="320"/>
      <c r="AZ226" s="314" t="str">
        <f>L42</f>
        <v>South</v>
      </c>
      <c r="BA226" s="313"/>
      <c r="BB226" s="320"/>
    </row>
    <row r="227" spans="48:54" x14ac:dyDescent="0.3">
      <c r="AV227" s="316">
        <f>B49</f>
        <v>8.3333333333333329E-2</v>
      </c>
      <c r="AW227" s="325" t="str">
        <f>F49</f>
        <v/>
      </c>
      <c r="AX227" s="319"/>
      <c r="AZ227" s="316">
        <f>B43</f>
        <v>0.375</v>
      </c>
      <c r="BA227" s="325">
        <f>N43</f>
        <v>0</v>
      </c>
      <c r="BB227" s="319"/>
    </row>
    <row r="228" spans="48:54" x14ac:dyDescent="0.3">
      <c r="AV228" s="316"/>
      <c r="AW228" s="325" t="str">
        <f>F50</f>
        <v/>
      </c>
      <c r="AX228" s="319"/>
      <c r="BA228" s="325">
        <f>N44</f>
        <v>0</v>
      </c>
      <c r="BB228" s="319"/>
    </row>
    <row r="229" spans="48:54" x14ac:dyDescent="0.3">
      <c r="AV229" s="313" t="s">
        <v>246</v>
      </c>
      <c r="AW229" s="319"/>
      <c r="AX229" s="319"/>
      <c r="AZ229" s="313" t="s">
        <v>246</v>
      </c>
      <c r="BA229" s="332"/>
      <c r="BB229" s="319"/>
    </row>
    <row r="230" spans="48:54" x14ac:dyDescent="0.3">
      <c r="AV230" s="313"/>
      <c r="AW230" s="313"/>
      <c r="AX230" s="313"/>
      <c r="AZ230" s="313"/>
      <c r="BA230" s="320"/>
      <c r="BB230" s="313"/>
    </row>
    <row r="231" spans="48:54" x14ac:dyDescent="0.3">
      <c r="AV231" s="313" t="s">
        <v>247</v>
      </c>
      <c r="AW231" s="319"/>
      <c r="AX231" s="319"/>
      <c r="AZ231" s="313" t="s">
        <v>247</v>
      </c>
      <c r="BA231" s="319"/>
      <c r="BB231" s="319"/>
    </row>
    <row r="232" spans="48:54" x14ac:dyDescent="0.3">
      <c r="AV232" s="313" t="s">
        <v>248</v>
      </c>
      <c r="AW232" s="321"/>
      <c r="AX232" s="321"/>
      <c r="AZ232" s="313" t="s">
        <v>248</v>
      </c>
      <c r="BA232" s="321"/>
      <c r="BB232" s="321"/>
    </row>
    <row r="233" spans="48:54" x14ac:dyDescent="0.3">
      <c r="AV233" s="313"/>
      <c r="AW233" s="320"/>
      <c r="AX233" s="320"/>
      <c r="AZ233" s="313"/>
      <c r="BA233" s="320"/>
      <c r="BB233" s="320"/>
    </row>
    <row r="234" spans="48:54" x14ac:dyDescent="0.3">
      <c r="BA234" s="320"/>
    </row>
    <row r="235" spans="48:54" ht="15.6" x14ac:dyDescent="0.3">
      <c r="AV235" s="331" t="s">
        <v>259</v>
      </c>
      <c r="AW235" s="313"/>
      <c r="AX235" s="313"/>
      <c r="AZ235" s="331"/>
      <c r="BB235" s="313"/>
    </row>
    <row r="236" spans="48:54" x14ac:dyDescent="0.3">
      <c r="AV236" s="313" t="s">
        <v>244</v>
      </c>
      <c r="AW236" s="313"/>
      <c r="AX236" s="313"/>
      <c r="AZ236" s="313"/>
      <c r="BA236" s="313"/>
      <c r="BB236" s="313"/>
    </row>
    <row r="237" spans="48:54" x14ac:dyDescent="0.3">
      <c r="AV237" s="313" t="s">
        <v>245</v>
      </c>
      <c r="AW237" s="313"/>
      <c r="AX237" s="313"/>
      <c r="AZ237" s="313"/>
      <c r="BA237" s="313"/>
      <c r="BB237" s="313"/>
    </row>
    <row r="238" spans="48:54" x14ac:dyDescent="0.3">
      <c r="AV238" s="314">
        <f>$AV$209</f>
        <v>40728</v>
      </c>
      <c r="AW238" s="313"/>
      <c r="AX238" s="313"/>
      <c r="AZ238" s="314"/>
      <c r="BA238" s="313"/>
      <c r="BB238" s="313"/>
    </row>
    <row r="239" spans="48:54" x14ac:dyDescent="0.3">
      <c r="AV239" s="314" t="str">
        <f>$AZ$225</f>
        <v>Meadow Ridge</v>
      </c>
      <c r="AW239" s="313"/>
      <c r="AX239" s="313" t="s">
        <v>135</v>
      </c>
      <c r="AZ239" s="314"/>
      <c r="BA239" s="313"/>
      <c r="BB239" s="313"/>
    </row>
    <row r="240" spans="48:54" x14ac:dyDescent="0.3">
      <c r="AV240" s="314" t="str">
        <f>$AZ$226</f>
        <v>South</v>
      </c>
      <c r="AZ240" s="314"/>
      <c r="BA240" s="313"/>
    </row>
    <row r="241" spans="48:54" x14ac:dyDescent="0.3">
      <c r="AV241" s="316">
        <f>B46</f>
        <v>0.47916666666666669</v>
      </c>
      <c r="AW241" s="330" t="str">
        <f>N46</f>
        <v/>
      </c>
      <c r="AX241" s="141"/>
      <c r="AZ241" s="316"/>
      <c r="BA241" s="320"/>
      <c r="BB241" s="4"/>
    </row>
    <row r="242" spans="48:54" x14ac:dyDescent="0.3">
      <c r="AV242" s="315"/>
      <c r="AW242" s="330">
        <f>N47</f>
        <v>0</v>
      </c>
      <c r="AX242" s="321"/>
      <c r="AZ242" s="315"/>
      <c r="BA242" s="320"/>
      <c r="BB242" s="320"/>
    </row>
    <row r="243" spans="48:54" x14ac:dyDescent="0.3">
      <c r="AV243" s="313" t="s">
        <v>246</v>
      </c>
      <c r="AW243" s="141"/>
      <c r="AX243" s="319"/>
      <c r="AZ243" s="313"/>
      <c r="BA243" s="333"/>
      <c r="BB243" s="320"/>
    </row>
    <row r="244" spans="48:54" x14ac:dyDescent="0.3">
      <c r="AV244" s="313"/>
      <c r="AW244" s="313"/>
      <c r="AX244" s="313"/>
      <c r="AZ244" s="313"/>
      <c r="BA244" s="320"/>
      <c r="BB244" s="320"/>
    </row>
    <row r="245" spans="48:54" x14ac:dyDescent="0.3">
      <c r="AV245" s="313" t="s">
        <v>247</v>
      </c>
      <c r="AW245" s="319"/>
      <c r="AX245" s="319"/>
      <c r="AZ245" s="313"/>
      <c r="BA245" s="320"/>
      <c r="BB245" s="320"/>
    </row>
    <row r="246" spans="48:54" x14ac:dyDescent="0.3">
      <c r="AV246" s="313" t="s">
        <v>248</v>
      </c>
      <c r="AW246" s="321"/>
      <c r="AX246" s="321"/>
      <c r="AZ246" s="313"/>
      <c r="BA246" s="320"/>
      <c r="BB246" s="320"/>
    </row>
  </sheetData>
  <mergeCells count="31">
    <mergeCell ref="P53:V54"/>
    <mergeCell ref="F47:H47"/>
    <mergeCell ref="N47:P47"/>
    <mergeCell ref="F49:H49"/>
    <mergeCell ref="F50:H50"/>
    <mergeCell ref="P50:V50"/>
    <mergeCell ref="P51:V51"/>
    <mergeCell ref="F43:H43"/>
    <mergeCell ref="N43:P43"/>
    <mergeCell ref="F44:H44"/>
    <mergeCell ref="N44:P44"/>
    <mergeCell ref="F46:H46"/>
    <mergeCell ref="N46:P46"/>
    <mergeCell ref="Q34:V34"/>
    <mergeCell ref="Q35:V35"/>
    <mergeCell ref="Q36:V36"/>
    <mergeCell ref="Q37:V37"/>
    <mergeCell ref="F41:H42"/>
    <mergeCell ref="N41:P42"/>
    <mergeCell ref="AJ9:AK9"/>
    <mergeCell ref="AJ10:AK10"/>
    <mergeCell ref="Q33:V33"/>
    <mergeCell ref="B1:N3"/>
    <mergeCell ref="P1:V3"/>
    <mergeCell ref="B5:N5"/>
    <mergeCell ref="P5:V5"/>
    <mergeCell ref="Z26:AA26"/>
    <mergeCell ref="AA30:AG30"/>
    <mergeCell ref="Q31:V31"/>
    <mergeCell ref="Z31:AA31"/>
    <mergeCell ref="Q32:V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X160"/>
  <sheetViews>
    <sheetView topLeftCell="A16" zoomScale="70" zoomScaleNormal="70" workbookViewId="0">
      <selection activeCell="L53" sqref="L53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3" hidden="1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hidden="1" customWidth="1"/>
    <col min="31" max="31" width="4.44140625" style="293" hidden="1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3.109375" hidden="1" customWidth="1"/>
    <col min="41" max="41" width="23.88671875" hidden="1" customWidth="1"/>
    <col min="42" max="42" width="16.109375" hidden="1" customWidth="1"/>
    <col min="43" max="43" width="8.88671875" hidden="1" customWidth="1"/>
    <col min="44" max="45" width="3.109375" hidden="1" customWidth="1"/>
    <col min="46" max="46" width="20.6640625" hidden="1" customWidth="1"/>
    <col min="47" max="47" width="17" hidden="1" customWidth="1"/>
    <col min="48" max="48" width="8.88671875" hidden="1" customWidth="1"/>
    <col min="49" max="49" width="3.109375" customWidth="1"/>
    <col min="50" max="50" width="4.44140625" style="293" customWidth="1"/>
  </cols>
  <sheetData>
    <row r="1" spans="1:50" ht="18" x14ac:dyDescent="0.35">
      <c r="A1" s="1"/>
      <c r="B1" s="611" t="s">
        <v>402</v>
      </c>
      <c r="C1" s="612"/>
      <c r="D1" s="612"/>
      <c r="E1" s="612"/>
      <c r="F1" s="612"/>
      <c r="G1" s="612"/>
      <c r="H1" s="612"/>
      <c r="I1" s="612"/>
      <c r="J1" s="612"/>
      <c r="K1" s="613"/>
      <c r="M1" s="620" t="str">
        <f>AG26</f>
        <v>11U</v>
      </c>
      <c r="N1" s="621"/>
      <c r="O1" s="621"/>
      <c r="P1" s="621"/>
      <c r="Q1" s="621"/>
      <c r="R1" s="621"/>
      <c r="S1" s="622"/>
      <c r="AD1" s="296" t="s">
        <v>16</v>
      </c>
    </row>
    <row r="2" spans="1:50" ht="18" x14ac:dyDescent="0.35">
      <c r="B2" s="614"/>
      <c r="C2" s="615"/>
      <c r="D2" s="615"/>
      <c r="E2" s="615"/>
      <c r="F2" s="615"/>
      <c r="G2" s="615"/>
      <c r="H2" s="615"/>
      <c r="I2" s="615"/>
      <c r="J2" s="615"/>
      <c r="K2" s="616"/>
      <c r="M2" s="623"/>
      <c r="N2" s="624"/>
      <c r="O2" s="624"/>
      <c r="P2" s="624"/>
      <c r="Q2" s="624"/>
      <c r="R2" s="624"/>
      <c r="S2" s="625"/>
      <c r="AD2" s="297" t="s">
        <v>17</v>
      </c>
    </row>
    <row r="3" spans="1:50" ht="18.600000000000001" thickBot="1" x14ac:dyDescent="0.4">
      <c r="B3" s="617"/>
      <c r="C3" s="618"/>
      <c r="D3" s="618"/>
      <c r="E3" s="618"/>
      <c r="F3" s="618"/>
      <c r="G3" s="618"/>
      <c r="H3" s="618"/>
      <c r="I3" s="618"/>
      <c r="J3" s="618"/>
      <c r="K3" s="619"/>
      <c r="M3" s="626"/>
      <c r="N3" s="627"/>
      <c r="O3" s="627"/>
      <c r="P3" s="627"/>
      <c r="Q3" s="627"/>
      <c r="R3" s="627"/>
      <c r="S3" s="628"/>
      <c r="AD3" s="298" t="s">
        <v>18</v>
      </c>
    </row>
    <row r="4" spans="1:50" ht="18" thickBot="1" x14ac:dyDescent="0.3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4"/>
      <c r="M4" s="347"/>
      <c r="N4" s="347"/>
      <c r="O4" s="347"/>
      <c r="P4" s="347"/>
      <c r="Q4" s="347"/>
      <c r="R4" s="347"/>
      <c r="S4" s="347"/>
      <c r="AD4" s="299" t="s">
        <v>19</v>
      </c>
    </row>
    <row r="5" spans="1:50" ht="18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9"/>
      <c r="M5" s="629" t="s">
        <v>133</v>
      </c>
      <c r="N5" s="630"/>
      <c r="O5" s="630"/>
      <c r="P5" s="630"/>
      <c r="Q5" s="630"/>
      <c r="R5" s="630"/>
      <c r="S5" s="631"/>
      <c r="AD5" s="299" t="s">
        <v>20</v>
      </c>
    </row>
    <row r="6" spans="1:50" ht="18" x14ac:dyDescent="0.35">
      <c r="B6" s="579" t="s">
        <v>239</v>
      </c>
      <c r="C6" s="5"/>
      <c r="D6" s="352" t="str">
        <f>AG27</f>
        <v>Little Silver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581">
        <v>41826</v>
      </c>
      <c r="C7" s="4"/>
      <c r="D7" s="353" t="str">
        <f>AG28</f>
        <v>Libraby Field</v>
      </c>
      <c r="E7" s="349"/>
      <c r="F7" s="13" t="s">
        <v>135</v>
      </c>
      <c r="G7" s="9"/>
      <c r="H7" s="50">
        <f>AG30</f>
        <v>0</v>
      </c>
      <c r="I7" s="349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0.375</v>
      </c>
      <c r="C9" s="4"/>
      <c r="D9" s="36" t="str">
        <f>M9</f>
        <v>Lincroft Panthers</v>
      </c>
      <c r="E9" s="69"/>
      <c r="F9" s="476">
        <v>5</v>
      </c>
      <c r="G9" s="9"/>
      <c r="H9" s="36">
        <f>M17</f>
        <v>0</v>
      </c>
      <c r="I9" s="69"/>
      <c r="J9" s="70"/>
      <c r="K9" s="9"/>
      <c r="L9" s="9"/>
      <c r="M9" s="71" t="str">
        <f>AG11</f>
        <v>Lincroft Panthers</v>
      </c>
      <c r="N9" s="72">
        <f>(IF(F9&gt;F10,1,0))+(IF(F36&gt;F35,1,0))+(IF(F27&gt;F26,1,0))</f>
        <v>0</v>
      </c>
      <c r="O9" s="73">
        <f>(IF(F9&lt;F10,1,0))+(IF(F36&lt;F35,1,0))+(IF(F27&lt;F26,1,0))</f>
        <v>3</v>
      </c>
      <c r="P9" s="73">
        <f>IF(F9&lt;&gt;"",(IF(F9=F10,1,0)),0)+IF(F36&lt;&gt;"",(IF(F36=F35,1,0)),0)+IF(F27&lt;&gt;"",(IF(F27=F26,1,0)),0)</f>
        <v>0</v>
      </c>
      <c r="Q9" s="73">
        <f>(N9*2)+(P9*1)</f>
        <v>0</v>
      </c>
      <c r="R9" s="73">
        <f>F10+F15+F26+F35</f>
        <v>33</v>
      </c>
      <c r="S9" s="74">
        <f>F9+F16+F27+F36</f>
        <v>5</v>
      </c>
      <c r="T9" s="68"/>
      <c r="V9" s="68"/>
      <c r="W9" s="68"/>
      <c r="X9" s="68"/>
      <c r="Y9" s="68"/>
      <c r="Z9" s="68"/>
      <c r="AA9" s="68"/>
      <c r="AB9" s="68"/>
      <c r="AC9" s="68"/>
      <c r="AF9" s="601" t="s">
        <v>110</v>
      </c>
      <c r="AG9" s="601"/>
    </row>
    <row r="10" spans="1:50" ht="15" thickBot="1" x14ac:dyDescent="0.35">
      <c r="B10" s="22"/>
      <c r="C10" s="4"/>
      <c r="D10" s="39" t="str">
        <f>M10</f>
        <v>Hazlet Hawks</v>
      </c>
      <c r="E10" s="75"/>
      <c r="F10" s="477">
        <v>8</v>
      </c>
      <c r="G10" s="9"/>
      <c r="H10" s="39">
        <f>M19</f>
        <v>0</v>
      </c>
      <c r="I10" s="75"/>
      <c r="J10" s="76"/>
      <c r="K10" s="9"/>
      <c r="L10" s="9"/>
      <c r="M10" s="71" t="str">
        <f>AG12</f>
        <v>Hazlet Hawks</v>
      </c>
      <c r="N10" s="72">
        <f>(IF(F10&gt;F9,1,0))+(IF(F33&gt;F32,1,0))+(IF(F29&gt;F30,1,0))</f>
        <v>1</v>
      </c>
      <c r="O10" s="73">
        <f>(IF(F10&lt;F9,1,0))+(IF(F33&lt;F32,1,0))+(IF(F29&lt;F30,1,0))</f>
        <v>2</v>
      </c>
      <c r="P10" s="73">
        <f>IF(F10&lt;&gt;"",(IF(F10=F9,1,0)),0)+IF(F33&lt;&gt;"",(IF(F33=F32,1,0)),0)+IF(F29&lt;&gt;"",(IF(F29=F30,1,0)),0)</f>
        <v>0</v>
      </c>
      <c r="Q10" s="73">
        <f>(N10*2)+(P10*1)</f>
        <v>2</v>
      </c>
      <c r="R10" s="73">
        <f>F9+F18+F30+F32</f>
        <v>25</v>
      </c>
      <c r="S10" s="74">
        <f>F10+F19+F29+F33</f>
        <v>18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02" t="s">
        <v>142</v>
      </c>
      <c r="AG10" s="603"/>
      <c r="AM10" s="295"/>
      <c r="AX10" s="295"/>
    </row>
    <row r="11" spans="1:50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S. Brunswick Vikings</v>
      </c>
      <c r="N11" s="72">
        <f>(IF(F12&gt;F13,1,0))+(IF(F35&gt;F36,1,0))+(IF(F30&gt;F29,1,0))</f>
        <v>2</v>
      </c>
      <c r="O11" s="73">
        <f>(IF(F12&lt;F13,1,0))+(IF(F35&lt;F36,1,0))+(IF(F30&lt;F29,1,0))</f>
        <v>1</v>
      </c>
      <c r="P11" s="73">
        <f>IF(F12&lt;&gt;"",(IF(F12=F13,1,0)),0)+IF(F35&lt;&gt;"",(IF(F35=F36,1,0)),0)+IF(F30&lt;&gt;"",(IF(F30=F29,1,0)),0)</f>
        <v>0</v>
      </c>
      <c r="Q11" s="73">
        <f>(N11*2)+(P11*1)</f>
        <v>4</v>
      </c>
      <c r="R11" s="73">
        <f>F13+F16+F29+F36</f>
        <v>17</v>
      </c>
      <c r="S11" s="74">
        <f>F12+F15+F30+F35</f>
        <v>25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553" t="s">
        <v>230</v>
      </c>
      <c r="AJ11" s="82"/>
      <c r="AM11" s="295"/>
      <c r="AX11" s="295"/>
    </row>
    <row r="12" spans="1:50" ht="15" thickBot="1" x14ac:dyDescent="0.35">
      <c r="B12" s="570">
        <v>0.35416666666666669</v>
      </c>
      <c r="C12" s="4"/>
      <c r="D12" s="36" t="str">
        <f>M11</f>
        <v>S. Brunswick Vikings</v>
      </c>
      <c r="E12" s="69"/>
      <c r="F12" s="70">
        <v>4</v>
      </c>
      <c r="G12" s="9"/>
      <c r="H12" s="36">
        <f>M20</f>
        <v>0</v>
      </c>
      <c r="I12" s="69"/>
      <c r="J12" s="70"/>
      <c r="K12" s="9"/>
      <c r="L12" s="9"/>
      <c r="M12" s="71" t="str">
        <f>AG14</f>
        <v>Marlboro Pirates</v>
      </c>
      <c r="N12" s="74">
        <f>(IF(F13&gt;F12,1,0))+(IF(F32&gt;F33,1,0))+(IF(F26&gt;F27,1,0))</f>
        <v>3</v>
      </c>
      <c r="O12" s="73">
        <f>(IF(F13&lt;F12,1,0))+(IF(F32&lt;F33,1,0))+(IF(F26&lt;F27,1,0))</f>
        <v>0</v>
      </c>
      <c r="P12" s="73">
        <f>IF(F13&lt;&gt;"",(IF(F12=F13,1,0)),0)+IF(F32&lt;&gt;"",(IF(F32=F33,1,0)),0)+IF(F26&lt;&gt;"",(IF(F26=F27,1,0)),0)</f>
        <v>0</v>
      </c>
      <c r="Q12" s="73">
        <f>(N12*2)+(P12*1)</f>
        <v>6</v>
      </c>
      <c r="R12" s="73">
        <f>F12+F19+F27+F33</f>
        <v>10</v>
      </c>
      <c r="S12" s="74">
        <f>F13+F18+F26+F32</f>
        <v>37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53" t="s">
        <v>401</v>
      </c>
      <c r="AJ12" s="84"/>
    </row>
    <row r="13" spans="1:50" ht="15" thickBot="1" x14ac:dyDescent="0.35">
      <c r="B13" s="573"/>
      <c r="C13" s="4"/>
      <c r="D13" s="39" t="str">
        <f>M12</f>
        <v>Marlboro Pirates</v>
      </c>
      <c r="E13" s="75"/>
      <c r="F13" s="76">
        <v>13</v>
      </c>
      <c r="G13" s="9"/>
      <c r="H13" s="39">
        <f>M17</f>
        <v>0</v>
      </c>
      <c r="I13" s="75"/>
      <c r="J13" s="76"/>
      <c r="K13" s="9"/>
      <c r="L13" s="9"/>
      <c r="M13" s="71"/>
      <c r="N13" s="74"/>
      <c r="O13" s="73"/>
      <c r="P13" s="73"/>
      <c r="Q13" s="73"/>
      <c r="R13" s="73"/>
      <c r="S13" s="74"/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553" t="s">
        <v>400</v>
      </c>
      <c r="AJ13" s="84"/>
      <c r="AM13" s="295"/>
      <c r="AX13" s="295"/>
    </row>
    <row r="14" spans="1:50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554" t="s">
        <v>383</v>
      </c>
      <c r="AJ14" s="84"/>
      <c r="AM14" s="295"/>
      <c r="AN14" s="414"/>
      <c r="AO14" s="391" t="str">
        <f>AG26</f>
        <v>11U</v>
      </c>
      <c r="AP14" s="392"/>
      <c r="AQ14" s="392"/>
      <c r="AR14" s="398"/>
      <c r="AS14" s="390"/>
      <c r="AT14" s="391" t="str">
        <f>AG26</f>
        <v>11U</v>
      </c>
      <c r="AU14" s="392"/>
      <c r="AV14" s="392"/>
      <c r="AW14" s="57"/>
      <c r="AX14" s="295"/>
    </row>
    <row r="15" spans="1:50" x14ac:dyDescent="0.3">
      <c r="B15" s="45"/>
      <c r="C15" s="4"/>
      <c r="D15" s="36"/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4"/>
      <c r="AJ15" s="84"/>
      <c r="AN15" s="415"/>
      <c r="AO15" s="320" t="s">
        <v>244</v>
      </c>
      <c r="AP15" s="320"/>
      <c r="AQ15" s="320"/>
      <c r="AR15" s="399"/>
      <c r="AS15" s="393"/>
      <c r="AT15" s="320" t="s">
        <v>244</v>
      </c>
      <c r="AU15" s="320"/>
      <c r="AV15" s="320"/>
      <c r="AW15" s="17"/>
    </row>
    <row r="16" spans="1:50" ht="15" thickBot="1" x14ac:dyDescent="0.35">
      <c r="B16" s="22"/>
      <c r="C16" s="4"/>
      <c r="D16" s="39"/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159</v>
      </c>
      <c r="N16" s="14" t="s">
        <v>137</v>
      </c>
      <c r="O16" s="92" t="s">
        <v>138</v>
      </c>
      <c r="P16" s="14" t="s">
        <v>139</v>
      </c>
      <c r="Q16" s="14" t="s">
        <v>81</v>
      </c>
      <c r="R16" s="14" t="s">
        <v>140</v>
      </c>
      <c r="S16" s="93" t="s">
        <v>141</v>
      </c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7">
        <v>1</v>
      </c>
      <c r="AJ16" s="95"/>
      <c r="AM16" s="295"/>
      <c r="AN16" s="415"/>
      <c r="AO16" s="320" t="s">
        <v>245</v>
      </c>
      <c r="AP16" s="320"/>
      <c r="AQ16" s="320"/>
      <c r="AR16" s="399"/>
      <c r="AS16" s="393"/>
      <c r="AT16" s="320" t="s">
        <v>245</v>
      </c>
      <c r="AU16" s="320"/>
      <c r="AV16" s="320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/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97">
        <v>2</v>
      </c>
      <c r="AJ17" s="95"/>
      <c r="AM17" s="295"/>
      <c r="AN17" s="415"/>
      <c r="AO17" s="339">
        <f>B7</f>
        <v>41826</v>
      </c>
      <c r="AP17" s="320"/>
      <c r="AQ17" s="320"/>
      <c r="AR17" s="399"/>
      <c r="AS17" s="393"/>
      <c r="AT17" s="339">
        <f>B7</f>
        <v>41826</v>
      </c>
      <c r="AU17" s="320"/>
      <c r="AV17" s="320"/>
      <c r="AW17" s="399"/>
      <c r="AX17" s="295"/>
    </row>
    <row r="18" spans="2:50" ht="15" thickBot="1" x14ac:dyDescent="0.35">
      <c r="B18" s="30"/>
      <c r="C18" s="4"/>
      <c r="D18" s="36"/>
      <c r="E18" s="69"/>
      <c r="F18" s="70"/>
      <c r="G18" s="9"/>
      <c r="H18" s="36">
        <f>M21</f>
        <v>0</v>
      </c>
      <c r="I18" s="69"/>
      <c r="J18" s="70"/>
      <c r="K18" s="9"/>
      <c r="L18" s="9"/>
      <c r="M18" s="96"/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604" t="s">
        <v>84</v>
      </c>
      <c r="W18" s="605"/>
      <c r="X18" s="28"/>
      <c r="Y18" s="28"/>
      <c r="Z18" s="28"/>
      <c r="AA18" s="28"/>
      <c r="AB18" s="28"/>
      <c r="AC18" s="28"/>
      <c r="AD18" s="28"/>
      <c r="AF18" s="94">
        <v>8</v>
      </c>
      <c r="AG18" s="97">
        <v>3</v>
      </c>
      <c r="AJ18" s="97"/>
      <c r="AN18" s="416"/>
      <c r="AO18" s="338" t="str">
        <f>D7</f>
        <v>Libraby Field</v>
      </c>
      <c r="AP18" s="341">
        <f>B9</f>
        <v>0.375</v>
      </c>
      <c r="AQ18" s="343" t="s">
        <v>135</v>
      </c>
      <c r="AR18" s="404"/>
      <c r="AS18" s="393"/>
      <c r="AT18" s="340">
        <f>H7</f>
        <v>0</v>
      </c>
      <c r="AU18" s="341">
        <v>0.35416666666666669</v>
      </c>
      <c r="AV18" s="320" t="s">
        <v>135</v>
      </c>
      <c r="AW18" s="399"/>
    </row>
    <row r="19" spans="2:50" ht="15" thickBot="1" x14ac:dyDescent="0.35">
      <c r="B19" s="31"/>
      <c r="C19" s="4"/>
      <c r="D19" s="39"/>
      <c r="E19" s="75"/>
      <c r="F19" s="76"/>
      <c r="G19" s="9"/>
      <c r="H19" s="39">
        <f>M20</f>
        <v>0</v>
      </c>
      <c r="I19" s="75"/>
      <c r="J19" s="76"/>
      <c r="K19" s="9"/>
      <c r="L19" s="9"/>
      <c r="M19" s="96"/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7">
        <v>4</v>
      </c>
      <c r="AJ19" s="95"/>
      <c r="AM19" s="295"/>
      <c r="AN19" s="415"/>
      <c r="AO19" s="320" t="str">
        <f>D9</f>
        <v>Lincroft Panthers</v>
      </c>
      <c r="AP19" s="319"/>
      <c r="AQ19" s="319"/>
      <c r="AR19" s="399"/>
      <c r="AS19" s="393"/>
      <c r="AT19" s="320">
        <f>H9</f>
        <v>0</v>
      </c>
      <c r="AU19" s="4"/>
      <c r="AV19" s="319"/>
      <c r="AW19" s="399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/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>
        <v>5</v>
      </c>
      <c r="AJ20" s="95"/>
      <c r="AM20" s="295"/>
      <c r="AN20" s="415"/>
      <c r="AO20" s="320" t="str">
        <f>D10</f>
        <v>Hazlet Hawks</v>
      </c>
      <c r="AP20" s="319"/>
      <c r="AQ20" s="319"/>
      <c r="AR20" s="399"/>
      <c r="AS20" s="393"/>
      <c r="AT20" s="320">
        <f>H10</f>
        <v>0</v>
      </c>
      <c r="AU20" s="4"/>
      <c r="AV20" s="321"/>
      <c r="AW20" s="399"/>
      <c r="AX20" s="295"/>
    </row>
    <row r="21" spans="2:50" ht="15" thickBot="1" x14ac:dyDescent="0.35">
      <c r="B21" s="30"/>
      <c r="C21" s="4"/>
      <c r="D21" s="20"/>
      <c r="E21" s="98"/>
      <c r="F21" s="70"/>
      <c r="G21" s="9"/>
      <c r="H21" s="20">
        <f>M18</f>
        <v>0</v>
      </c>
      <c r="I21" s="69"/>
      <c r="J21" s="70"/>
      <c r="K21" s="9"/>
      <c r="L21" s="9"/>
      <c r="M21" s="96"/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8">
        <v>3</v>
      </c>
      <c r="W21" s="350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N21" s="415"/>
      <c r="AO21" s="320"/>
      <c r="AP21" s="320"/>
      <c r="AQ21" s="320"/>
      <c r="AR21" s="399"/>
      <c r="AS21" s="393"/>
      <c r="AT21" s="320"/>
      <c r="AU21" s="320"/>
      <c r="AV21" s="320"/>
      <c r="AW21" s="421"/>
    </row>
    <row r="22" spans="2:50" ht="15" thickBot="1" x14ac:dyDescent="0.35">
      <c r="B22" s="31"/>
      <c r="C22" s="16"/>
      <c r="D22" s="23"/>
      <c r="E22" s="101"/>
      <c r="F22" s="76"/>
      <c r="G22" s="349"/>
      <c r="H22" s="23">
        <f>M21</f>
        <v>0</v>
      </c>
      <c r="I22" s="75"/>
      <c r="J22" s="76"/>
      <c r="K22" s="9"/>
      <c r="L22" s="9"/>
      <c r="R22" s="9"/>
      <c r="S22" s="102"/>
      <c r="T22" s="28"/>
      <c r="U22" s="294"/>
      <c r="W22" s="606" t="s">
        <v>85</v>
      </c>
      <c r="X22" s="606"/>
      <c r="Y22" s="606"/>
      <c r="Z22" s="606"/>
      <c r="AA22" s="606"/>
      <c r="AB22" s="606"/>
      <c r="AC22" s="606"/>
      <c r="AE22" s="294"/>
      <c r="AF22" s="143">
        <v>12</v>
      </c>
      <c r="AG22" s="144"/>
      <c r="AM22" s="294"/>
      <c r="AN22" s="415"/>
      <c r="AO22" s="320" t="s">
        <v>246</v>
      </c>
      <c r="AP22" s="319"/>
      <c r="AQ22" s="319"/>
      <c r="AR22" s="399"/>
      <c r="AS22" s="393"/>
      <c r="AT22" s="320" t="s">
        <v>246</v>
      </c>
      <c r="AU22" s="319"/>
      <c r="AV22" s="319"/>
      <c r="AW22" s="399"/>
      <c r="AX22" s="294"/>
    </row>
    <row r="23" spans="2:50" ht="15" thickBot="1" x14ac:dyDescent="0.35">
      <c r="B23" s="4"/>
      <c r="G23" s="9"/>
      <c r="K23" s="4"/>
      <c r="L23" s="9"/>
      <c r="M23" s="103" t="s">
        <v>293</v>
      </c>
      <c r="N23" s="607" t="s">
        <v>136</v>
      </c>
      <c r="O23" s="608"/>
      <c r="P23" s="608"/>
      <c r="Q23" s="608"/>
      <c r="R23" s="608"/>
      <c r="S23" s="609"/>
      <c r="T23" s="68"/>
      <c r="V23" s="604" t="s">
        <v>80</v>
      </c>
      <c r="W23" s="610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415"/>
      <c r="AO23" s="320"/>
      <c r="AP23" s="320"/>
      <c r="AQ23" s="320"/>
      <c r="AR23" s="399"/>
      <c r="AS23" s="393"/>
      <c r="AT23" s="320"/>
      <c r="AU23" s="320"/>
      <c r="AV23" s="320"/>
      <c r="AW23" s="422"/>
    </row>
    <row r="24" spans="2:50" ht="15" thickBot="1" x14ac:dyDescent="0.35">
      <c r="B24" s="169" t="s">
        <v>238</v>
      </c>
      <c r="C24" s="5"/>
      <c r="D24" s="352" t="str">
        <f>D6</f>
        <v>Little Silver</v>
      </c>
      <c r="E24" s="7"/>
      <c r="F24" s="8"/>
      <c r="G24" s="7"/>
      <c r="H24" s="361">
        <f>H6</f>
        <v>0</v>
      </c>
      <c r="I24" s="7"/>
      <c r="J24" s="8"/>
      <c r="K24" s="9"/>
      <c r="L24" s="9"/>
      <c r="M24" s="40">
        <v>1</v>
      </c>
      <c r="N24" s="632" t="s">
        <v>400</v>
      </c>
      <c r="O24" s="596"/>
      <c r="P24" s="596"/>
      <c r="Q24" s="596"/>
      <c r="R24" s="596"/>
      <c r="S24" s="597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415"/>
      <c r="AO24" s="320" t="s">
        <v>247</v>
      </c>
      <c r="AP24" s="319"/>
      <c r="AQ24" s="319"/>
      <c r="AR24" s="399"/>
      <c r="AS24" s="393"/>
      <c r="AT24" s="320" t="s">
        <v>247</v>
      </c>
      <c r="AU24" s="319"/>
      <c r="AV24" s="319"/>
      <c r="AW24" s="399"/>
    </row>
    <row r="25" spans="2:50" ht="15" thickBot="1" x14ac:dyDescent="0.35">
      <c r="B25" s="171">
        <v>41825</v>
      </c>
      <c r="C25" s="16"/>
      <c r="D25" s="353" t="str">
        <f>D7</f>
        <v>Libraby Field</v>
      </c>
      <c r="E25" s="9"/>
      <c r="F25" s="104" t="s">
        <v>135</v>
      </c>
      <c r="G25" s="9"/>
      <c r="H25" s="362">
        <f>H7</f>
        <v>0</v>
      </c>
      <c r="I25" s="9"/>
      <c r="J25" s="104" t="s">
        <v>135</v>
      </c>
      <c r="K25" s="9"/>
      <c r="L25" s="9"/>
      <c r="M25" s="41">
        <v>2</v>
      </c>
      <c r="N25" s="633" t="s">
        <v>383</v>
      </c>
      <c r="O25" s="634"/>
      <c r="P25" s="634"/>
      <c r="Q25" s="634"/>
      <c r="R25" s="634"/>
      <c r="S25" s="63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417"/>
      <c r="AO25" s="320" t="s">
        <v>248</v>
      </c>
      <c r="AP25" s="321"/>
      <c r="AQ25" s="322"/>
      <c r="AR25" s="405"/>
      <c r="AS25" s="393"/>
      <c r="AT25" s="320" t="s">
        <v>248</v>
      </c>
      <c r="AU25" s="321"/>
      <c r="AV25" s="321"/>
      <c r="AW25" s="399"/>
    </row>
    <row r="26" spans="2:50" ht="15" thickBot="1" x14ac:dyDescent="0.35">
      <c r="B26" s="582">
        <v>0.375</v>
      </c>
      <c r="C26" s="4"/>
      <c r="D26" s="36" t="str">
        <f>M12</f>
        <v>Marlboro Pirates</v>
      </c>
      <c r="E26" s="69"/>
      <c r="F26" s="476">
        <v>12</v>
      </c>
      <c r="G26" s="9"/>
      <c r="H26" s="36">
        <f>M20</f>
        <v>0</v>
      </c>
      <c r="I26" s="69"/>
      <c r="J26" s="70"/>
      <c r="K26" s="9"/>
      <c r="L26" s="9"/>
      <c r="M26" s="41">
        <v>3</v>
      </c>
      <c r="N26" s="633" t="s">
        <v>401</v>
      </c>
      <c r="O26" s="634"/>
      <c r="P26" s="634"/>
      <c r="Q26" s="634"/>
      <c r="R26" s="634"/>
      <c r="S26" s="635"/>
      <c r="V26" s="283" t="s">
        <v>159</v>
      </c>
      <c r="W26" s="278"/>
      <c r="X26" s="278"/>
      <c r="Y26" s="278"/>
      <c r="Z26" s="278"/>
      <c r="AA26" s="278"/>
      <c r="AB26" s="278"/>
      <c r="AC26" s="278"/>
      <c r="AD26" s="4"/>
      <c r="AF26" s="107" t="s">
        <v>161</v>
      </c>
      <c r="AG26" s="108" t="s">
        <v>110</v>
      </c>
      <c r="AN26" s="418"/>
      <c r="AO26" s="395"/>
      <c r="AP26" s="395"/>
      <c r="AQ26" s="396"/>
      <c r="AR26" s="406"/>
      <c r="AS26" s="394"/>
      <c r="AT26" s="16"/>
      <c r="AU26" s="16"/>
      <c r="AV26" s="16"/>
      <c r="AW26" s="403"/>
    </row>
    <row r="27" spans="2:50" ht="16.2" thickBot="1" x14ac:dyDescent="0.35">
      <c r="B27" s="573"/>
      <c r="C27" s="4"/>
      <c r="D27" s="39" t="str">
        <f>M9</f>
        <v>Lincroft Panthers</v>
      </c>
      <c r="E27" s="75"/>
      <c r="F27" s="477">
        <v>0</v>
      </c>
      <c r="G27" s="9"/>
      <c r="H27" s="39">
        <f>M19</f>
        <v>0</v>
      </c>
      <c r="I27" s="75"/>
      <c r="J27" s="76"/>
      <c r="K27" s="9"/>
      <c r="L27" s="9"/>
      <c r="M27" s="41">
        <v>4</v>
      </c>
      <c r="N27" s="633" t="s">
        <v>230</v>
      </c>
      <c r="O27" s="634"/>
      <c r="P27" s="634"/>
      <c r="Q27" s="634"/>
      <c r="R27" s="634"/>
      <c r="S27" s="635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162</v>
      </c>
      <c r="AN27" s="414"/>
      <c r="AO27" s="391" t="str">
        <f>AG26</f>
        <v>11U</v>
      </c>
      <c r="AP27" s="392"/>
      <c r="AQ27" s="392"/>
      <c r="AR27" s="398"/>
      <c r="AS27" s="393"/>
      <c r="AT27" s="420" t="str">
        <f>AG26</f>
        <v>11U</v>
      </c>
      <c r="AU27" s="320"/>
      <c r="AV27" s="320"/>
      <c r="AW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399</v>
      </c>
      <c r="AN28" s="415"/>
      <c r="AO28" s="320" t="s">
        <v>244</v>
      </c>
      <c r="AP28" s="320"/>
      <c r="AQ28" s="320"/>
      <c r="AR28" s="399"/>
      <c r="AS28" s="393"/>
      <c r="AT28" s="320" t="s">
        <v>244</v>
      </c>
      <c r="AU28" s="320"/>
      <c r="AV28" s="320"/>
      <c r="AW28" s="399"/>
    </row>
    <row r="29" spans="2:50" x14ac:dyDescent="0.3">
      <c r="B29" s="570">
        <v>0.46875</v>
      </c>
      <c r="C29" s="4"/>
      <c r="D29" s="36" t="str">
        <f>M10</f>
        <v>Hazlet Hawks</v>
      </c>
      <c r="E29" s="69"/>
      <c r="F29" s="476">
        <v>4</v>
      </c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/>
      <c r="AN29" s="415"/>
      <c r="AO29" s="320" t="s">
        <v>245</v>
      </c>
      <c r="AP29" s="320"/>
      <c r="AQ29" s="320"/>
      <c r="AR29" s="399"/>
      <c r="AS29" s="393"/>
      <c r="AT29" s="320" t="s">
        <v>245</v>
      </c>
      <c r="AU29" s="320"/>
      <c r="AV29" s="320"/>
      <c r="AW29" s="399"/>
    </row>
    <row r="30" spans="2:50" ht="16.2" thickBot="1" x14ac:dyDescent="0.35">
      <c r="B30" s="573"/>
      <c r="C30" s="4"/>
      <c r="D30" s="39" t="str">
        <f>M11</f>
        <v>S. Brunswick Vikings</v>
      </c>
      <c r="E30" s="75"/>
      <c r="F30" s="477">
        <v>8</v>
      </c>
      <c r="G30" s="9"/>
      <c r="H30" s="39">
        <f>M20</f>
        <v>0</v>
      </c>
      <c r="I30" s="75"/>
      <c r="J30" s="76"/>
      <c r="K30" s="9"/>
      <c r="L30" s="9"/>
      <c r="M30" s="592" t="str">
        <f>AG26</f>
        <v>11U</v>
      </c>
      <c r="N30" s="593"/>
      <c r="O30" s="593"/>
      <c r="P30" s="593"/>
      <c r="Q30" s="593"/>
      <c r="R30" s="593"/>
      <c r="S30" s="594"/>
      <c r="AF30" s="111"/>
      <c r="AG30" s="112"/>
      <c r="AN30" s="415"/>
      <c r="AO30" s="339">
        <f>AO17</f>
        <v>41826</v>
      </c>
      <c r="AP30" s="320"/>
      <c r="AQ30" s="320"/>
      <c r="AR30" s="399"/>
      <c r="AS30" s="393"/>
      <c r="AT30" s="339">
        <f>$AO$30</f>
        <v>41826</v>
      </c>
      <c r="AU30" s="320"/>
      <c r="AV30" s="320"/>
      <c r="AW30" s="17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92" t="s">
        <v>148</v>
      </c>
      <c r="N31" s="593"/>
      <c r="O31" s="593"/>
      <c r="P31" s="593"/>
      <c r="Q31" s="593"/>
      <c r="R31" s="593"/>
      <c r="S31" s="594"/>
      <c r="AF31" s="147" t="s">
        <v>165</v>
      </c>
      <c r="AG31" s="148"/>
      <c r="AN31" s="415"/>
      <c r="AO31" s="340" t="str">
        <f>D7</f>
        <v>Libraby Field</v>
      </c>
      <c r="AP31" s="341">
        <f>B12</f>
        <v>0.35416666666666669</v>
      </c>
      <c r="AQ31" s="320" t="s">
        <v>135</v>
      </c>
      <c r="AR31" s="399"/>
      <c r="AS31" s="393"/>
      <c r="AT31" s="340">
        <f>$AT$112</f>
        <v>0</v>
      </c>
      <c r="AU31" s="341">
        <f>$AP$31</f>
        <v>0.35416666666666669</v>
      </c>
      <c r="AV31" s="320" t="s">
        <v>135</v>
      </c>
      <c r="AW31" s="17"/>
    </row>
    <row r="32" spans="2:50" ht="15" thickBot="1" x14ac:dyDescent="0.35">
      <c r="B32" s="570">
        <v>6.25E-2</v>
      </c>
      <c r="C32" s="4"/>
      <c r="D32" s="36" t="s">
        <v>383</v>
      </c>
      <c r="E32" s="117"/>
      <c r="F32" s="536">
        <v>12</v>
      </c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415"/>
      <c r="AO32" s="333" t="str">
        <f>D12</f>
        <v>S. Brunswick Vikings</v>
      </c>
      <c r="AP32" s="4"/>
      <c r="AQ32" s="319"/>
      <c r="AR32" s="399"/>
      <c r="AS32" s="393"/>
      <c r="AT32" s="320">
        <f>H12</f>
        <v>0</v>
      </c>
      <c r="AU32" s="4"/>
      <c r="AV32" s="141"/>
      <c r="AW32" s="17"/>
    </row>
    <row r="33" spans="2:49" ht="15" thickBot="1" x14ac:dyDescent="0.35">
      <c r="B33" s="573"/>
      <c r="C33" s="4"/>
      <c r="D33" s="39" t="s">
        <v>401</v>
      </c>
      <c r="E33" s="9"/>
      <c r="F33" s="537">
        <v>6</v>
      </c>
      <c r="G33" s="9"/>
      <c r="H33" s="49">
        <f>M21</f>
        <v>0</v>
      </c>
      <c r="I33" s="75"/>
      <c r="J33" s="76"/>
      <c r="K33" s="9"/>
      <c r="L33" s="9"/>
      <c r="M33" s="589" t="str">
        <f>IF(J46&lt;&gt;"",(IF(J46&gt;J47,F46,F47)),"")</f>
        <v>Marlboro Pirates</v>
      </c>
      <c r="N33" s="590"/>
      <c r="O33" s="590"/>
      <c r="P33" s="590"/>
      <c r="Q33" s="590"/>
      <c r="R33" s="590"/>
      <c r="S33" s="591"/>
      <c r="AF33" t="s">
        <v>350</v>
      </c>
      <c r="AN33" s="415"/>
      <c r="AO33" s="333" t="str">
        <f>D13</f>
        <v>Marlboro Pirates</v>
      </c>
      <c r="AP33" s="4"/>
      <c r="AQ33" s="321"/>
      <c r="AR33" s="399"/>
      <c r="AS33" s="393"/>
      <c r="AT33" s="320">
        <f>H13</f>
        <v>0</v>
      </c>
      <c r="AU33" s="4"/>
      <c r="AV33" s="329"/>
      <c r="AW33" s="17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89"/>
      <c r="N34" s="590"/>
      <c r="O34" s="590"/>
      <c r="P34" s="590"/>
      <c r="Q34" s="590"/>
      <c r="R34" s="590"/>
      <c r="S34" s="591"/>
      <c r="AF34" t="s">
        <v>238</v>
      </c>
      <c r="AN34" s="415"/>
      <c r="AO34" s="320"/>
      <c r="AP34" s="320"/>
      <c r="AQ34" s="320"/>
      <c r="AR34" s="399"/>
      <c r="AS34" s="393"/>
      <c r="AT34" s="4"/>
      <c r="AU34" s="4"/>
      <c r="AV34" s="4"/>
      <c r="AW34" s="17"/>
    </row>
    <row r="35" spans="2:49" ht="15" thickBot="1" x14ac:dyDescent="0.35">
      <c r="B35" s="575">
        <v>0.15625</v>
      </c>
      <c r="C35" s="4"/>
      <c r="D35" s="36" t="s">
        <v>400</v>
      </c>
      <c r="E35" s="69"/>
      <c r="F35" s="476">
        <v>13</v>
      </c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239</v>
      </c>
      <c r="AN35" s="415"/>
      <c r="AO35" s="320" t="s">
        <v>246</v>
      </c>
      <c r="AP35" s="319"/>
      <c r="AQ35" s="319"/>
      <c r="AR35" s="399"/>
      <c r="AS35" s="393"/>
      <c r="AT35" s="320" t="s">
        <v>246</v>
      </c>
      <c r="AU35" s="319"/>
      <c r="AV35" s="319"/>
      <c r="AW35" s="17"/>
    </row>
    <row r="36" spans="2:49" ht="15" customHeight="1" thickBot="1" x14ac:dyDescent="0.35">
      <c r="B36" s="576"/>
      <c r="C36" s="4"/>
      <c r="D36" s="39" t="s">
        <v>230</v>
      </c>
      <c r="E36" s="75"/>
      <c r="F36" s="477">
        <v>0</v>
      </c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F36" s="530"/>
      <c r="AG36" s="530"/>
      <c r="AH36" s="530"/>
      <c r="AI36" s="530"/>
      <c r="AJ36" s="530"/>
      <c r="AK36" s="530"/>
      <c r="AL36" s="530"/>
      <c r="AN36" s="530"/>
      <c r="AO36" s="530"/>
      <c r="AP36" s="320"/>
      <c r="AQ36" s="320"/>
      <c r="AR36" s="399"/>
      <c r="AS36" s="393"/>
      <c r="AT36" s="320"/>
      <c r="AU36" s="320"/>
      <c r="AV36" s="320"/>
      <c r="AW36" s="17"/>
    </row>
    <row r="37" spans="2:49" ht="15" customHeight="1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F37" s="530"/>
      <c r="AG37" s="530"/>
      <c r="AH37" s="530"/>
      <c r="AI37" s="530"/>
      <c r="AJ37" s="530"/>
      <c r="AK37" s="530"/>
      <c r="AL37" s="530"/>
      <c r="AN37" s="530"/>
      <c r="AO37" s="320" t="s">
        <v>247</v>
      </c>
      <c r="AP37" s="319"/>
      <c r="AQ37" s="319"/>
      <c r="AR37" s="399"/>
      <c r="AS37" s="393"/>
      <c r="AT37" s="320" t="s">
        <v>247</v>
      </c>
      <c r="AU37" s="319"/>
      <c r="AV37" s="319"/>
      <c r="AW37" s="17"/>
    </row>
    <row r="38" spans="2:49" ht="15" customHeight="1" x14ac:dyDescent="0.3">
      <c r="B38" s="30"/>
      <c r="C38" s="4"/>
      <c r="D38" s="20"/>
      <c r="E38" s="98"/>
      <c r="F38" s="70"/>
      <c r="G38" s="9"/>
      <c r="H38" s="36">
        <f>M21</f>
        <v>0</v>
      </c>
      <c r="I38" s="354"/>
      <c r="J38" s="51"/>
      <c r="K38" s="4"/>
      <c r="L38" s="9"/>
      <c r="AF38" s="530"/>
      <c r="AG38" s="530"/>
      <c r="AH38" s="530"/>
      <c r="AI38" s="530"/>
      <c r="AJ38" s="530"/>
      <c r="AK38" s="530"/>
      <c r="AL38" s="530"/>
      <c r="AN38" s="530"/>
      <c r="AO38" s="320" t="s">
        <v>248</v>
      </c>
      <c r="AP38" s="321"/>
      <c r="AQ38" s="321"/>
      <c r="AR38" s="399"/>
      <c r="AS38" s="393"/>
      <c r="AT38" s="320" t="s">
        <v>248</v>
      </c>
      <c r="AU38" s="321"/>
      <c r="AV38" s="321"/>
      <c r="AW38" s="17"/>
    </row>
    <row r="39" spans="2:49" ht="15" thickBot="1" x14ac:dyDescent="0.35">
      <c r="B39" s="31"/>
      <c r="C39" s="16"/>
      <c r="D39" s="23"/>
      <c r="E39" s="101"/>
      <c r="F39" s="76"/>
      <c r="G39" s="349"/>
      <c r="H39" s="39">
        <f>M17</f>
        <v>0</v>
      </c>
      <c r="I39" s="355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419"/>
      <c r="AO39" s="395"/>
      <c r="AP39" s="395"/>
      <c r="AQ39" s="395"/>
      <c r="AR39" s="403"/>
      <c r="AS39" s="394"/>
      <c r="AT39" s="395"/>
      <c r="AU39" s="395"/>
      <c r="AV39" s="395"/>
      <c r="AW39" s="397"/>
    </row>
    <row r="40" spans="2:49" ht="16.2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414"/>
      <c r="AO40" s="391" t="str">
        <f>AG26</f>
        <v>11U</v>
      </c>
      <c r="AP40" s="392"/>
      <c r="AQ40" s="392"/>
      <c r="AR40" s="398"/>
      <c r="AS40" s="390"/>
      <c r="AT40" s="391" t="str">
        <f>AG26</f>
        <v>11U</v>
      </c>
      <c r="AU40" s="392"/>
      <c r="AV40" s="392"/>
      <c r="AW40" s="57"/>
    </row>
    <row r="41" spans="2:49" x14ac:dyDescent="0.3">
      <c r="B41" s="579" t="s">
        <v>239</v>
      </c>
      <c r="D41" s="130" t="str">
        <f>D24</f>
        <v>Little Silver</v>
      </c>
      <c r="E41" s="7"/>
      <c r="F41" s="585" t="s">
        <v>136</v>
      </c>
      <c r="G41" s="585"/>
      <c r="H41" s="586"/>
      <c r="I41" s="7"/>
      <c r="J41" s="8"/>
      <c r="K41" s="28"/>
      <c r="L41" s="28"/>
      <c r="M41" s="128"/>
      <c r="N41" s="28"/>
      <c r="O41" s="9"/>
      <c r="P41" s="9"/>
      <c r="Q41" s="9"/>
      <c r="R41" s="9"/>
      <c r="S41" s="9"/>
      <c r="AN41" s="415"/>
      <c r="AO41" s="320" t="s">
        <v>244</v>
      </c>
      <c r="AP41" s="320"/>
      <c r="AQ41" s="320"/>
      <c r="AR41" s="399"/>
      <c r="AS41" s="393"/>
      <c r="AT41" s="320" t="s">
        <v>244</v>
      </c>
      <c r="AU41" s="320"/>
      <c r="AV41" s="320"/>
      <c r="AW41" s="17"/>
    </row>
    <row r="42" spans="2:49" ht="15" thickBot="1" x14ac:dyDescent="0.35">
      <c r="B42" s="580">
        <v>41826</v>
      </c>
      <c r="C42" s="16"/>
      <c r="D42" s="132" t="str">
        <f>D25</f>
        <v>Libraby Field</v>
      </c>
      <c r="E42" s="349"/>
      <c r="F42" s="587"/>
      <c r="G42" s="587"/>
      <c r="H42" s="588"/>
      <c r="I42" s="349" t="s">
        <v>135</v>
      </c>
      <c r="J42" s="13" t="s">
        <v>135</v>
      </c>
      <c r="K42" s="28"/>
      <c r="L42" s="28"/>
      <c r="M42" s="128"/>
      <c r="N42" s="28"/>
      <c r="O42" s="9"/>
      <c r="P42" s="9"/>
      <c r="Q42" s="9"/>
      <c r="R42" s="9"/>
      <c r="S42" s="9"/>
      <c r="AN42" s="415"/>
      <c r="AO42" s="320" t="s">
        <v>245</v>
      </c>
      <c r="AP42" s="320"/>
      <c r="AQ42" s="320"/>
      <c r="AR42" s="399"/>
      <c r="AS42" s="393"/>
      <c r="AT42" s="320" t="s">
        <v>245</v>
      </c>
      <c r="AU42" s="320"/>
      <c r="AV42" s="320"/>
      <c r="AW42" s="17"/>
    </row>
    <row r="43" spans="2:49" x14ac:dyDescent="0.3">
      <c r="B43" s="575">
        <v>0.44791666666666669</v>
      </c>
      <c r="D43" s="51" t="s">
        <v>167</v>
      </c>
      <c r="E43" s="133"/>
      <c r="F43" s="595" t="str">
        <f>N27</f>
        <v>Lincroft Panthers</v>
      </c>
      <c r="G43" s="596"/>
      <c r="H43" s="597"/>
      <c r="I43" s="356"/>
      <c r="J43" s="51">
        <v>3</v>
      </c>
      <c r="K43" s="28"/>
      <c r="L43" s="28"/>
      <c r="M43" s="128"/>
      <c r="N43" s="28"/>
      <c r="O43" s="9"/>
      <c r="P43" s="9"/>
      <c r="Q43" s="9"/>
      <c r="R43" s="9"/>
      <c r="S43" s="9"/>
      <c r="AN43" s="415"/>
      <c r="AO43" s="339">
        <f>$AO$30</f>
        <v>41826</v>
      </c>
      <c r="AP43" s="320"/>
      <c r="AQ43" s="320"/>
      <c r="AR43" s="399"/>
      <c r="AS43" s="393"/>
      <c r="AT43" s="339">
        <f>$AO$30</f>
        <v>41826</v>
      </c>
      <c r="AU43" s="4"/>
      <c r="AV43" s="320"/>
      <c r="AW43" s="17"/>
    </row>
    <row r="44" spans="2:49" ht="15" thickBot="1" x14ac:dyDescent="0.35">
      <c r="B44" s="576"/>
      <c r="D44" s="52" t="s">
        <v>168</v>
      </c>
      <c r="E44" s="135"/>
      <c r="F44" s="598" t="str">
        <f>N26</f>
        <v>Hazlet Hawks</v>
      </c>
      <c r="G44" s="599"/>
      <c r="H44" s="600"/>
      <c r="I44" s="136"/>
      <c r="J44" s="52">
        <v>9</v>
      </c>
      <c r="K44" s="28"/>
      <c r="L44" s="28"/>
      <c r="M44" s="128"/>
      <c r="N44" s="28"/>
      <c r="O44" s="9"/>
      <c r="P44" s="9"/>
      <c r="Q44" s="9"/>
      <c r="R44" s="9"/>
      <c r="S44" s="9"/>
      <c r="AN44" s="415"/>
      <c r="AO44" s="340" t="str">
        <f>$AO$31</f>
        <v>Libraby Field</v>
      </c>
      <c r="AP44" s="341">
        <f>B15</f>
        <v>0</v>
      </c>
      <c r="AQ44" s="320" t="s">
        <v>135</v>
      </c>
      <c r="AR44" s="399"/>
      <c r="AS44" s="393"/>
      <c r="AT44" s="340">
        <f>$AT$112</f>
        <v>0</v>
      </c>
      <c r="AU44" s="341">
        <f>$AP$44</f>
        <v>0</v>
      </c>
      <c r="AV44" s="320" t="s">
        <v>135</v>
      </c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8"/>
      <c r="M45" s="131"/>
      <c r="N45" s="358"/>
      <c r="O45" s="359"/>
      <c r="P45" s="359"/>
      <c r="Q45" s="359"/>
      <c r="R45" s="359"/>
      <c r="S45" s="359"/>
      <c r="AN45" s="415"/>
      <c r="AO45" s="333">
        <f>D15</f>
        <v>0</v>
      </c>
      <c r="AP45" s="4"/>
      <c r="AQ45" s="319"/>
      <c r="AR45" s="399"/>
      <c r="AS45" s="393"/>
      <c r="AT45" s="333">
        <f>H15</f>
        <v>0</v>
      </c>
      <c r="AU45" s="4"/>
      <c r="AV45" s="319"/>
      <c r="AW45" s="17"/>
    </row>
    <row r="46" spans="2:49" ht="15" thickBot="1" x14ac:dyDescent="0.35">
      <c r="B46" s="575">
        <v>5.2083333333333336E-2</v>
      </c>
      <c r="D46" s="51" t="s">
        <v>150</v>
      </c>
      <c r="E46" s="140"/>
      <c r="F46" s="595" t="str">
        <f>N25</f>
        <v>Marlboro Pirates</v>
      </c>
      <c r="G46" s="596"/>
      <c r="H46" s="597"/>
      <c r="I46" s="141"/>
      <c r="J46" s="51">
        <v>13</v>
      </c>
      <c r="K46" s="28"/>
      <c r="L46" s="131"/>
      <c r="M46" s="131"/>
      <c r="N46" s="358"/>
      <c r="O46" s="359"/>
      <c r="P46" s="359"/>
      <c r="Q46" s="359"/>
      <c r="R46" s="359"/>
      <c r="S46" s="359"/>
      <c r="AN46" s="415"/>
      <c r="AO46" s="333">
        <f>D16</f>
        <v>0</v>
      </c>
      <c r="AP46" s="4"/>
      <c r="AQ46" s="321"/>
      <c r="AR46" s="399"/>
      <c r="AS46" s="393"/>
      <c r="AT46" s="333">
        <f>H16</f>
        <v>0</v>
      </c>
      <c r="AU46" s="4"/>
      <c r="AV46" s="321"/>
      <c r="AW46" s="17"/>
    </row>
    <row r="47" spans="2:49" ht="15" thickBot="1" x14ac:dyDescent="0.35">
      <c r="B47" s="576"/>
      <c r="D47" s="52" t="s">
        <v>151</v>
      </c>
      <c r="E47" s="142"/>
      <c r="F47" s="595" t="str">
        <f>N24</f>
        <v>S. Brunswick Vikings</v>
      </c>
      <c r="G47" s="596"/>
      <c r="H47" s="597"/>
      <c r="I47" s="53"/>
      <c r="J47" s="52">
        <v>4</v>
      </c>
      <c r="K47" s="28"/>
      <c r="L47" s="131"/>
      <c r="M47" s="34"/>
      <c r="N47" s="34"/>
      <c r="O47" s="4"/>
      <c r="P47" s="4"/>
      <c r="Q47" s="4"/>
      <c r="R47" s="4"/>
      <c r="S47" s="4"/>
      <c r="AN47" s="415"/>
      <c r="AO47" s="320"/>
      <c r="AP47" s="320"/>
      <c r="AQ47" s="320"/>
      <c r="AR47" s="399"/>
      <c r="AS47" s="393"/>
      <c r="AT47" s="320"/>
      <c r="AU47" s="320"/>
      <c r="AV47" s="320"/>
      <c r="AW47" s="17"/>
    </row>
    <row r="48" spans="2:49" x14ac:dyDescent="0.3">
      <c r="AN48" s="415"/>
      <c r="AO48" s="320" t="s">
        <v>246</v>
      </c>
      <c r="AP48" s="319"/>
      <c r="AQ48" s="319"/>
      <c r="AR48" s="399"/>
      <c r="AS48" s="393"/>
      <c r="AT48" s="320" t="s">
        <v>246</v>
      </c>
      <c r="AU48" s="319"/>
      <c r="AV48" s="319"/>
      <c r="AW48" s="17"/>
    </row>
    <row r="49" spans="40:49" x14ac:dyDescent="0.3">
      <c r="AN49" s="415"/>
      <c r="AO49" s="320"/>
      <c r="AP49" s="320"/>
      <c r="AQ49" s="320"/>
      <c r="AR49" s="399"/>
      <c r="AS49" s="393"/>
      <c r="AT49" s="320"/>
      <c r="AU49" s="320"/>
      <c r="AV49" s="320"/>
      <c r="AW49" s="17"/>
    </row>
    <row r="50" spans="40:49" x14ac:dyDescent="0.3">
      <c r="AN50" s="415"/>
      <c r="AO50" s="320" t="s">
        <v>247</v>
      </c>
      <c r="AP50" s="319"/>
      <c r="AQ50" s="319"/>
      <c r="AR50" s="399"/>
      <c r="AS50" s="393"/>
      <c r="AT50" s="320" t="s">
        <v>247</v>
      </c>
      <c r="AU50" s="319"/>
      <c r="AV50" s="319"/>
      <c r="AW50" s="17"/>
    </row>
    <row r="51" spans="40:49" x14ac:dyDescent="0.3">
      <c r="AN51" s="415"/>
      <c r="AO51" s="320" t="s">
        <v>248</v>
      </c>
      <c r="AP51" s="321"/>
      <c r="AQ51" s="321"/>
      <c r="AR51" s="399"/>
      <c r="AS51" s="393"/>
      <c r="AT51" s="320" t="s">
        <v>248</v>
      </c>
      <c r="AU51" s="321"/>
      <c r="AV51" s="321"/>
      <c r="AW51" s="17"/>
    </row>
    <row r="52" spans="40:49" ht="15" thickBot="1" x14ac:dyDescent="0.35">
      <c r="AN52" s="419"/>
      <c r="AO52" s="395"/>
      <c r="AP52" s="395"/>
      <c r="AQ52" s="395"/>
      <c r="AR52" s="403"/>
      <c r="AS52" s="394"/>
      <c r="AT52" s="395"/>
      <c r="AU52" s="395"/>
      <c r="AV52" s="395"/>
      <c r="AW52" s="397"/>
    </row>
    <row r="53" spans="40:49" ht="15.6" x14ac:dyDescent="0.3">
      <c r="AN53" s="414"/>
      <c r="AO53" s="391" t="str">
        <f>AG26</f>
        <v>11U</v>
      </c>
      <c r="AP53" s="392"/>
      <c r="AQ53" s="392"/>
      <c r="AR53" s="398"/>
      <c r="AS53" s="390"/>
      <c r="AT53" s="391" t="str">
        <f>AG26</f>
        <v>11U</v>
      </c>
      <c r="AU53" s="392"/>
      <c r="AV53" s="392"/>
      <c r="AW53" s="57"/>
    </row>
    <row r="54" spans="40:49" x14ac:dyDescent="0.3">
      <c r="AN54" s="415"/>
      <c r="AO54" s="320" t="s">
        <v>244</v>
      </c>
      <c r="AP54" s="320"/>
      <c r="AQ54" s="320"/>
      <c r="AR54" s="399"/>
      <c r="AS54" s="393"/>
      <c r="AT54" s="320" t="s">
        <v>244</v>
      </c>
      <c r="AU54" s="320"/>
      <c r="AV54" s="320"/>
      <c r="AW54" s="17"/>
    </row>
    <row r="55" spans="40:49" x14ac:dyDescent="0.3">
      <c r="AN55" s="415"/>
      <c r="AO55" s="320" t="s">
        <v>245</v>
      </c>
      <c r="AP55" s="320"/>
      <c r="AQ55" s="320"/>
      <c r="AR55" s="399"/>
      <c r="AS55" s="393"/>
      <c r="AT55" s="320" t="s">
        <v>245</v>
      </c>
      <c r="AU55" s="320"/>
      <c r="AV55" s="320"/>
      <c r="AW55" s="17"/>
    </row>
    <row r="56" spans="40:49" x14ac:dyDescent="0.3">
      <c r="AN56" s="415"/>
      <c r="AO56" s="339">
        <f>$AO$30</f>
        <v>41826</v>
      </c>
      <c r="AP56" s="320"/>
      <c r="AQ56" s="320"/>
      <c r="AR56" s="399"/>
      <c r="AS56" s="393"/>
      <c r="AT56" s="339">
        <f>$AO$30</f>
        <v>41826</v>
      </c>
      <c r="AU56" s="320"/>
      <c r="AV56" s="320"/>
      <c r="AW56" s="17"/>
    </row>
    <row r="57" spans="40:49" x14ac:dyDescent="0.3">
      <c r="AN57" s="415"/>
      <c r="AO57" s="340" t="str">
        <f>$AO$31</f>
        <v>Libraby Field</v>
      </c>
      <c r="AP57" s="341">
        <f>B18</f>
        <v>0</v>
      </c>
      <c r="AQ57" s="320" t="s">
        <v>135</v>
      </c>
      <c r="AR57" s="399"/>
      <c r="AS57" s="393"/>
      <c r="AT57" s="340">
        <f>$AT$112</f>
        <v>0</v>
      </c>
      <c r="AU57" s="341">
        <f>$AP$57</f>
        <v>0</v>
      </c>
      <c r="AV57" s="320" t="s">
        <v>135</v>
      </c>
      <c r="AW57" s="17"/>
    </row>
    <row r="58" spans="40:49" x14ac:dyDescent="0.3">
      <c r="AN58" s="415"/>
      <c r="AO58" s="333">
        <f>D18</f>
        <v>0</v>
      </c>
      <c r="AP58" s="4"/>
      <c r="AQ58" s="319"/>
      <c r="AR58" s="399"/>
      <c r="AS58" s="393"/>
      <c r="AT58" s="333">
        <f>H18</f>
        <v>0</v>
      </c>
      <c r="AU58" s="4"/>
      <c r="AV58" s="319"/>
      <c r="AW58" s="17"/>
    </row>
    <row r="59" spans="40:49" x14ac:dyDescent="0.3">
      <c r="AN59" s="415"/>
      <c r="AO59" s="333">
        <f>D19</f>
        <v>0</v>
      </c>
      <c r="AP59" s="4"/>
      <c r="AQ59" s="321"/>
      <c r="AR59" s="399"/>
      <c r="AS59" s="393"/>
      <c r="AT59" s="333">
        <f>H19</f>
        <v>0</v>
      </c>
      <c r="AU59" s="4"/>
      <c r="AV59" s="321"/>
      <c r="AW59" s="17"/>
    </row>
    <row r="60" spans="40:49" x14ac:dyDescent="0.3">
      <c r="AN60" s="415"/>
      <c r="AO60" s="320"/>
      <c r="AP60" s="320"/>
      <c r="AQ60" s="320"/>
      <c r="AR60" s="399"/>
      <c r="AS60" s="393"/>
      <c r="AT60" s="320"/>
      <c r="AU60" s="320"/>
      <c r="AV60" s="320"/>
      <c r="AW60" s="17"/>
    </row>
    <row r="61" spans="40:49" x14ac:dyDescent="0.3">
      <c r="AN61" s="415"/>
      <c r="AO61" s="320" t="s">
        <v>246</v>
      </c>
      <c r="AP61" s="319"/>
      <c r="AQ61" s="319"/>
      <c r="AR61" s="399"/>
      <c r="AS61" s="393"/>
      <c r="AT61" s="320" t="s">
        <v>246</v>
      </c>
      <c r="AU61" s="319"/>
      <c r="AV61" s="319"/>
      <c r="AW61" s="17"/>
    </row>
    <row r="62" spans="40:49" x14ac:dyDescent="0.3">
      <c r="AN62" s="415"/>
      <c r="AO62" s="320"/>
      <c r="AP62" s="320"/>
      <c r="AQ62" s="320"/>
      <c r="AR62" s="399"/>
      <c r="AS62" s="393"/>
      <c r="AT62" s="320"/>
      <c r="AU62" s="320"/>
      <c r="AV62" s="320"/>
      <c r="AW62" s="17"/>
    </row>
    <row r="63" spans="40:49" x14ac:dyDescent="0.3">
      <c r="AN63" s="415"/>
      <c r="AO63" s="320" t="s">
        <v>247</v>
      </c>
      <c r="AP63" s="319"/>
      <c r="AQ63" s="319"/>
      <c r="AR63" s="399"/>
      <c r="AS63" s="393"/>
      <c r="AT63" s="320" t="s">
        <v>247</v>
      </c>
      <c r="AU63" s="319"/>
      <c r="AV63" s="319"/>
      <c r="AW63" s="17"/>
    </row>
    <row r="64" spans="40:49" x14ac:dyDescent="0.3">
      <c r="AN64" s="415"/>
      <c r="AO64" s="320" t="s">
        <v>248</v>
      </c>
      <c r="AP64" s="321"/>
      <c r="AQ64" s="321"/>
      <c r="AR64" s="399"/>
      <c r="AS64" s="393"/>
      <c r="AT64" s="320" t="s">
        <v>248</v>
      </c>
      <c r="AU64" s="321"/>
      <c r="AV64" s="321"/>
      <c r="AW64" s="17"/>
    </row>
    <row r="65" spans="40:49" ht="15" thickBot="1" x14ac:dyDescent="0.35">
      <c r="AN65" s="394"/>
      <c r="AO65" s="16"/>
      <c r="AP65" s="16"/>
      <c r="AQ65" s="16"/>
      <c r="AR65" s="397"/>
      <c r="AS65" s="394"/>
      <c r="AT65" s="16"/>
      <c r="AU65" s="16"/>
      <c r="AV65" s="16"/>
      <c r="AW65" s="397"/>
    </row>
    <row r="66" spans="40:49" ht="15.6" x14ac:dyDescent="0.3">
      <c r="AN66" s="414"/>
      <c r="AO66" s="391" t="str">
        <f>AG26</f>
        <v>11U</v>
      </c>
      <c r="AP66" s="392"/>
      <c r="AQ66" s="392"/>
      <c r="AR66" s="398"/>
      <c r="AS66" s="390"/>
      <c r="AT66" s="391" t="str">
        <f>AG26</f>
        <v>11U</v>
      </c>
      <c r="AU66" s="392"/>
      <c r="AV66" s="392"/>
      <c r="AW66" s="57"/>
    </row>
    <row r="67" spans="40:49" x14ac:dyDescent="0.3">
      <c r="AN67" s="415"/>
      <c r="AO67" s="320" t="s">
        <v>244</v>
      </c>
      <c r="AP67" s="320"/>
      <c r="AQ67" s="320"/>
      <c r="AR67" s="399"/>
      <c r="AS67" s="393"/>
      <c r="AT67" s="320" t="s">
        <v>244</v>
      </c>
      <c r="AU67" s="320"/>
      <c r="AV67" s="320"/>
      <c r="AW67" s="17"/>
    </row>
    <row r="68" spans="40:49" x14ac:dyDescent="0.3">
      <c r="AN68" s="415"/>
      <c r="AO68" s="320" t="s">
        <v>245</v>
      </c>
      <c r="AP68" s="320"/>
      <c r="AQ68" s="320"/>
      <c r="AR68" s="399"/>
      <c r="AS68" s="393"/>
      <c r="AT68" s="320" t="s">
        <v>245</v>
      </c>
      <c r="AU68" s="320"/>
      <c r="AV68" s="320"/>
      <c r="AW68" s="17"/>
    </row>
    <row r="69" spans="40:49" x14ac:dyDescent="0.3">
      <c r="AN69" s="415"/>
      <c r="AO69" s="339">
        <f>$AO$30</f>
        <v>41826</v>
      </c>
      <c r="AP69" s="320"/>
      <c r="AQ69" s="320"/>
      <c r="AR69" s="399"/>
      <c r="AS69" s="393"/>
      <c r="AT69" s="339">
        <f>$AO$30</f>
        <v>41826</v>
      </c>
      <c r="AU69" s="320"/>
      <c r="AV69" s="320"/>
      <c r="AW69" s="17"/>
    </row>
    <row r="70" spans="40:49" x14ac:dyDescent="0.3">
      <c r="AN70" s="415"/>
      <c r="AO70" s="340" t="str">
        <f>$AO$31</f>
        <v>Libraby Field</v>
      </c>
      <c r="AP70" s="341">
        <f>B21</f>
        <v>0</v>
      </c>
      <c r="AQ70" s="320" t="s">
        <v>135</v>
      </c>
      <c r="AR70" s="399"/>
      <c r="AS70" s="393"/>
      <c r="AT70" s="340">
        <f>$AT$112</f>
        <v>0</v>
      </c>
      <c r="AU70" s="341">
        <f>$AP$70</f>
        <v>0</v>
      </c>
      <c r="AV70" s="320" t="s">
        <v>135</v>
      </c>
      <c r="AW70" s="17"/>
    </row>
    <row r="71" spans="40:49" x14ac:dyDescent="0.3">
      <c r="AN71" s="415"/>
      <c r="AO71" s="333">
        <f>D21</f>
        <v>0</v>
      </c>
      <c r="AP71" s="4"/>
      <c r="AQ71" s="319"/>
      <c r="AR71" s="399"/>
      <c r="AS71" s="393"/>
      <c r="AT71" s="333">
        <f>H21</f>
        <v>0</v>
      </c>
      <c r="AU71" s="4"/>
      <c r="AV71" s="319"/>
      <c r="AW71" s="17"/>
    </row>
    <row r="72" spans="40:49" x14ac:dyDescent="0.3">
      <c r="AN72" s="415"/>
      <c r="AO72" s="333">
        <f>D22</f>
        <v>0</v>
      </c>
      <c r="AP72" s="4"/>
      <c r="AQ72" s="321"/>
      <c r="AR72" s="399"/>
      <c r="AS72" s="393"/>
      <c r="AT72" s="333">
        <f>H22</f>
        <v>0</v>
      </c>
      <c r="AU72" s="4"/>
      <c r="AV72" s="321"/>
      <c r="AW72" s="17"/>
    </row>
    <row r="73" spans="40:49" x14ac:dyDescent="0.3">
      <c r="AN73" s="415"/>
      <c r="AO73" s="320"/>
      <c r="AP73" s="320"/>
      <c r="AQ73" s="320"/>
      <c r="AR73" s="399"/>
      <c r="AS73" s="393"/>
      <c r="AT73" s="320"/>
      <c r="AU73" s="320"/>
      <c r="AV73" s="320"/>
      <c r="AW73" s="17"/>
    </row>
    <row r="74" spans="40:49" x14ac:dyDescent="0.3">
      <c r="AN74" s="415"/>
      <c r="AO74" s="320" t="s">
        <v>246</v>
      </c>
      <c r="AP74" s="319"/>
      <c r="AQ74" s="319"/>
      <c r="AR74" s="399"/>
      <c r="AS74" s="393"/>
      <c r="AT74" s="320" t="s">
        <v>246</v>
      </c>
      <c r="AU74" s="319"/>
      <c r="AV74" s="319"/>
      <c r="AW74" s="17"/>
    </row>
    <row r="75" spans="40:49" x14ac:dyDescent="0.3">
      <c r="AN75" s="415"/>
      <c r="AO75" s="320"/>
      <c r="AP75" s="320"/>
      <c r="AQ75" s="320"/>
      <c r="AR75" s="399"/>
      <c r="AS75" s="393"/>
      <c r="AT75" s="320"/>
      <c r="AU75" s="320"/>
      <c r="AV75" s="320"/>
      <c r="AW75" s="17"/>
    </row>
    <row r="76" spans="40:49" x14ac:dyDescent="0.3">
      <c r="AN76" s="415"/>
      <c r="AO76" s="320" t="s">
        <v>247</v>
      </c>
      <c r="AP76" s="319"/>
      <c r="AQ76" s="319"/>
      <c r="AR76" s="399"/>
      <c r="AS76" s="393"/>
      <c r="AT76" s="320" t="s">
        <v>247</v>
      </c>
      <c r="AU76" s="319"/>
      <c r="AV76" s="319"/>
      <c r="AW76" s="17"/>
    </row>
    <row r="77" spans="40:49" x14ac:dyDescent="0.3">
      <c r="AN77" s="415"/>
      <c r="AO77" s="320" t="s">
        <v>248</v>
      </c>
      <c r="AP77" s="321"/>
      <c r="AQ77" s="321"/>
      <c r="AR77" s="399"/>
      <c r="AS77" s="393"/>
      <c r="AT77" s="320" t="s">
        <v>248</v>
      </c>
      <c r="AU77" s="321"/>
      <c r="AV77" s="321"/>
      <c r="AW77" s="17"/>
    </row>
    <row r="78" spans="40:49" ht="15" thickBot="1" x14ac:dyDescent="0.35">
      <c r="AN78" s="394"/>
      <c r="AO78" s="16"/>
      <c r="AP78" s="16"/>
      <c r="AQ78" s="16"/>
      <c r="AR78" s="397"/>
      <c r="AS78" s="394"/>
      <c r="AT78" s="16"/>
      <c r="AU78" s="16"/>
      <c r="AV78" s="16"/>
      <c r="AW78" s="397"/>
    </row>
    <row r="79" spans="40:49" ht="15.6" x14ac:dyDescent="0.3">
      <c r="AN79" s="414"/>
      <c r="AO79" s="391" t="str">
        <f>AG26</f>
        <v>11U</v>
      </c>
      <c r="AP79" s="392"/>
      <c r="AQ79" s="392"/>
      <c r="AR79" s="398"/>
      <c r="AS79" s="390"/>
      <c r="AT79" s="391" t="str">
        <f>AG26</f>
        <v>11U</v>
      </c>
      <c r="AU79" s="392"/>
      <c r="AV79" s="392"/>
      <c r="AW79" s="57"/>
    </row>
    <row r="80" spans="40:49" x14ac:dyDescent="0.3">
      <c r="AN80" s="415"/>
      <c r="AO80" s="320" t="s">
        <v>244</v>
      </c>
      <c r="AP80" s="320"/>
      <c r="AQ80" s="320"/>
      <c r="AR80" s="399"/>
      <c r="AS80" s="393"/>
      <c r="AT80" s="320" t="s">
        <v>244</v>
      </c>
      <c r="AU80" s="320"/>
      <c r="AV80" s="320"/>
      <c r="AW80" s="17"/>
    </row>
    <row r="81" spans="40:49" x14ac:dyDescent="0.3">
      <c r="AN81" s="415"/>
      <c r="AO81" s="320" t="s">
        <v>245</v>
      </c>
      <c r="AP81" s="320"/>
      <c r="AQ81" s="320"/>
      <c r="AR81" s="399"/>
      <c r="AS81" s="393"/>
      <c r="AT81" s="320" t="s">
        <v>245</v>
      </c>
      <c r="AU81" s="320"/>
      <c r="AV81" s="320"/>
      <c r="AW81" s="17"/>
    </row>
    <row r="82" spans="40:49" x14ac:dyDescent="0.3">
      <c r="AN82" s="415"/>
      <c r="AO82" s="339">
        <f>B25</f>
        <v>41825</v>
      </c>
      <c r="AP82" s="320"/>
      <c r="AQ82" s="320"/>
      <c r="AR82" s="399"/>
      <c r="AS82" s="393"/>
      <c r="AT82" s="339">
        <f>$AO$82</f>
        <v>41825</v>
      </c>
      <c r="AU82" s="320"/>
      <c r="AV82" s="320"/>
      <c r="AW82" s="17"/>
    </row>
    <row r="83" spans="40:49" x14ac:dyDescent="0.3">
      <c r="AN83" s="415"/>
      <c r="AO83" s="340" t="str">
        <f>$AO$31</f>
        <v>Libraby Field</v>
      </c>
      <c r="AP83" s="341">
        <f>B26</f>
        <v>0.375</v>
      </c>
      <c r="AQ83" s="320" t="s">
        <v>135</v>
      </c>
      <c r="AR83" s="399"/>
      <c r="AS83" s="393"/>
      <c r="AT83" s="340">
        <f>$AT$112</f>
        <v>0</v>
      </c>
      <c r="AU83" s="341">
        <f>$AP$83</f>
        <v>0.375</v>
      </c>
      <c r="AV83" s="320" t="s">
        <v>135</v>
      </c>
      <c r="AW83" s="17"/>
    </row>
    <row r="84" spans="40:49" x14ac:dyDescent="0.3">
      <c r="AN84" s="415"/>
      <c r="AO84" s="333" t="str">
        <f>D26</f>
        <v>Marlboro Pirates</v>
      </c>
      <c r="AP84" s="4"/>
      <c r="AQ84" s="319"/>
      <c r="AR84" s="399"/>
      <c r="AS84" s="393"/>
      <c r="AT84" s="333">
        <f>H26</f>
        <v>0</v>
      </c>
      <c r="AU84" s="4"/>
      <c r="AV84" s="319"/>
      <c r="AW84" s="17"/>
    </row>
    <row r="85" spans="40:49" x14ac:dyDescent="0.3">
      <c r="AN85" s="415"/>
      <c r="AO85" s="333" t="str">
        <f>D27</f>
        <v>Lincroft Panthers</v>
      </c>
      <c r="AP85" s="4"/>
      <c r="AQ85" s="321"/>
      <c r="AR85" s="399"/>
      <c r="AS85" s="393"/>
      <c r="AT85" s="333">
        <f>H27</f>
        <v>0</v>
      </c>
      <c r="AU85" s="4"/>
      <c r="AV85" s="321"/>
      <c r="AW85" s="17"/>
    </row>
    <row r="86" spans="40:49" x14ac:dyDescent="0.3">
      <c r="AN86" s="415"/>
      <c r="AO86" s="320"/>
      <c r="AP86" s="320"/>
      <c r="AQ86" s="320"/>
      <c r="AR86" s="399"/>
      <c r="AS86" s="393"/>
      <c r="AT86" s="320"/>
      <c r="AU86" s="320"/>
      <c r="AV86" s="320"/>
      <c r="AW86" s="17"/>
    </row>
    <row r="87" spans="40:49" x14ac:dyDescent="0.3">
      <c r="AN87" s="415"/>
      <c r="AO87" s="320" t="s">
        <v>246</v>
      </c>
      <c r="AP87" s="319"/>
      <c r="AQ87" s="319"/>
      <c r="AR87" s="399"/>
      <c r="AS87" s="393"/>
      <c r="AT87" s="320" t="s">
        <v>246</v>
      </c>
      <c r="AU87" s="319"/>
      <c r="AV87" s="319"/>
      <c r="AW87" s="17"/>
    </row>
    <row r="88" spans="40:49" x14ac:dyDescent="0.3">
      <c r="AN88" s="415"/>
      <c r="AO88" s="320"/>
      <c r="AP88" s="320"/>
      <c r="AQ88" s="320"/>
      <c r="AR88" s="399"/>
      <c r="AS88" s="393"/>
      <c r="AT88" s="320"/>
      <c r="AU88" s="320"/>
      <c r="AV88" s="320"/>
      <c r="AW88" s="17"/>
    </row>
    <row r="89" spans="40:49" x14ac:dyDescent="0.3">
      <c r="AN89" s="415"/>
      <c r="AO89" s="320" t="s">
        <v>247</v>
      </c>
      <c r="AP89" s="319"/>
      <c r="AQ89" s="319"/>
      <c r="AR89" s="399"/>
      <c r="AS89" s="393"/>
      <c r="AT89" s="320" t="s">
        <v>247</v>
      </c>
      <c r="AU89" s="319"/>
      <c r="AV89" s="319"/>
      <c r="AW89" s="17"/>
    </row>
    <row r="90" spans="40:49" x14ac:dyDescent="0.3">
      <c r="AN90" s="415"/>
      <c r="AO90" s="320" t="s">
        <v>248</v>
      </c>
      <c r="AP90" s="321"/>
      <c r="AQ90" s="321"/>
      <c r="AR90" s="399"/>
      <c r="AS90" s="393"/>
      <c r="AT90" s="320" t="s">
        <v>248</v>
      </c>
      <c r="AU90" s="321"/>
      <c r="AV90" s="321"/>
      <c r="AW90" s="17"/>
    </row>
    <row r="91" spans="40:49" ht="15" thickBot="1" x14ac:dyDescent="0.35">
      <c r="AN91" s="394"/>
      <c r="AO91" s="16"/>
      <c r="AP91" s="16"/>
      <c r="AQ91" s="16"/>
      <c r="AR91" s="397"/>
      <c r="AS91" s="394"/>
      <c r="AT91" s="16"/>
      <c r="AU91" s="16"/>
      <c r="AV91" s="16"/>
      <c r="AW91" s="397"/>
    </row>
    <row r="92" spans="40:49" ht="15.6" x14ac:dyDescent="0.3">
      <c r="AN92" s="414"/>
      <c r="AO92" s="391" t="str">
        <f>AG26</f>
        <v>11U</v>
      </c>
      <c r="AP92" s="392"/>
      <c r="AQ92" s="392"/>
      <c r="AR92" s="398"/>
      <c r="AS92" s="390"/>
      <c r="AT92" s="391" t="str">
        <f>AG26</f>
        <v>11U</v>
      </c>
      <c r="AU92" s="392"/>
      <c r="AV92" s="392"/>
      <c r="AW92" s="57"/>
    </row>
    <row r="93" spans="40:49" x14ac:dyDescent="0.3">
      <c r="AN93" s="415"/>
      <c r="AO93" s="320" t="s">
        <v>244</v>
      </c>
      <c r="AP93" s="320"/>
      <c r="AQ93" s="320"/>
      <c r="AR93" s="399"/>
      <c r="AS93" s="393"/>
      <c r="AT93" s="320" t="s">
        <v>244</v>
      </c>
      <c r="AU93" s="320"/>
      <c r="AV93" s="320"/>
      <c r="AW93" s="17"/>
    </row>
    <row r="94" spans="40:49" x14ac:dyDescent="0.3">
      <c r="AN94" s="415"/>
      <c r="AO94" s="320" t="s">
        <v>245</v>
      </c>
      <c r="AP94" s="320"/>
      <c r="AQ94" s="320"/>
      <c r="AR94" s="399"/>
      <c r="AS94" s="393"/>
      <c r="AT94" s="320" t="s">
        <v>245</v>
      </c>
      <c r="AU94" s="320"/>
      <c r="AV94" s="320"/>
      <c r="AW94" s="17"/>
    </row>
    <row r="95" spans="40:49" x14ac:dyDescent="0.3">
      <c r="AN95" s="415"/>
      <c r="AO95" s="339">
        <f>$AO$82</f>
        <v>41825</v>
      </c>
      <c r="AP95" s="320"/>
      <c r="AQ95" s="320"/>
      <c r="AR95" s="399"/>
      <c r="AS95" s="393"/>
      <c r="AT95" s="339">
        <f>$AO$82</f>
        <v>41825</v>
      </c>
      <c r="AU95" s="320"/>
      <c r="AV95" s="320"/>
      <c r="AW95" s="17"/>
    </row>
    <row r="96" spans="40:49" x14ac:dyDescent="0.3">
      <c r="AN96" s="415"/>
      <c r="AO96" s="340" t="str">
        <f>$AO$31</f>
        <v>Libraby Field</v>
      </c>
      <c r="AP96" s="341">
        <f>B29</f>
        <v>0.46875</v>
      </c>
      <c r="AQ96" s="320" t="s">
        <v>135</v>
      </c>
      <c r="AR96" s="399"/>
      <c r="AS96" s="393"/>
      <c r="AT96" s="340">
        <f>$AT$112</f>
        <v>0</v>
      </c>
      <c r="AU96" s="341">
        <f>$AP$96</f>
        <v>0.46875</v>
      </c>
      <c r="AV96" s="320" t="s">
        <v>135</v>
      </c>
      <c r="AW96" s="17"/>
    </row>
    <row r="97" spans="40:49" x14ac:dyDescent="0.3">
      <c r="AN97" s="415"/>
      <c r="AO97" s="333" t="str">
        <f>D29</f>
        <v>Hazlet Hawks</v>
      </c>
      <c r="AP97" s="4"/>
      <c r="AQ97" s="319"/>
      <c r="AR97" s="399"/>
      <c r="AS97" s="393"/>
      <c r="AT97" s="333">
        <f>H29</f>
        <v>0</v>
      </c>
      <c r="AU97" s="4"/>
      <c r="AV97" s="319"/>
      <c r="AW97" s="17"/>
    </row>
    <row r="98" spans="40:49" x14ac:dyDescent="0.3">
      <c r="AN98" s="415"/>
      <c r="AO98" s="333" t="str">
        <f>D30</f>
        <v>S. Brunswick Vikings</v>
      </c>
      <c r="AP98" s="4"/>
      <c r="AQ98" s="321"/>
      <c r="AR98" s="399"/>
      <c r="AS98" s="393"/>
      <c r="AT98" s="333">
        <f>H30</f>
        <v>0</v>
      </c>
      <c r="AU98" s="4"/>
      <c r="AV98" s="321"/>
      <c r="AW98" s="17"/>
    </row>
    <row r="99" spans="40:49" x14ac:dyDescent="0.3">
      <c r="AN99" s="415"/>
      <c r="AO99" s="320"/>
      <c r="AP99" s="320"/>
      <c r="AQ99" s="320"/>
      <c r="AR99" s="399"/>
      <c r="AS99" s="393"/>
      <c r="AT99" s="320"/>
      <c r="AU99" s="320"/>
      <c r="AV99" s="320"/>
      <c r="AW99" s="17"/>
    </row>
    <row r="100" spans="40:49" x14ac:dyDescent="0.3">
      <c r="AN100" s="415"/>
      <c r="AO100" s="320" t="s">
        <v>246</v>
      </c>
      <c r="AP100" s="319"/>
      <c r="AQ100" s="319"/>
      <c r="AR100" s="399"/>
      <c r="AS100" s="393"/>
      <c r="AT100" s="320" t="s">
        <v>246</v>
      </c>
      <c r="AU100" s="319"/>
      <c r="AV100" s="319"/>
      <c r="AW100" s="17"/>
    </row>
    <row r="101" spans="40:49" x14ac:dyDescent="0.3">
      <c r="AN101" s="415"/>
      <c r="AO101" s="320"/>
      <c r="AP101" s="320"/>
      <c r="AQ101" s="320"/>
      <c r="AR101" s="399"/>
      <c r="AS101" s="393"/>
      <c r="AT101" s="320"/>
      <c r="AU101" s="320"/>
      <c r="AV101" s="320"/>
      <c r="AW101" s="17"/>
    </row>
    <row r="102" spans="40:49" x14ac:dyDescent="0.3">
      <c r="AN102" s="415"/>
      <c r="AO102" s="320" t="s">
        <v>247</v>
      </c>
      <c r="AP102" s="319"/>
      <c r="AQ102" s="319"/>
      <c r="AR102" s="399"/>
      <c r="AS102" s="393"/>
      <c r="AT102" s="320" t="s">
        <v>247</v>
      </c>
      <c r="AU102" s="319"/>
      <c r="AV102" s="319"/>
      <c r="AW102" s="17"/>
    </row>
    <row r="103" spans="40:49" x14ac:dyDescent="0.3">
      <c r="AN103" s="415"/>
      <c r="AO103" s="320" t="s">
        <v>248</v>
      </c>
      <c r="AP103" s="321"/>
      <c r="AQ103" s="321"/>
      <c r="AR103" s="399"/>
      <c r="AS103" s="393"/>
      <c r="AT103" s="320" t="s">
        <v>248</v>
      </c>
      <c r="AU103" s="321"/>
      <c r="AV103" s="321"/>
      <c r="AW103" s="17"/>
    </row>
    <row r="104" spans="40:49" ht="15" thickBot="1" x14ac:dyDescent="0.35">
      <c r="AN104" s="394"/>
      <c r="AO104" s="16"/>
      <c r="AP104" s="16"/>
      <c r="AQ104" s="16"/>
      <c r="AR104" s="397"/>
      <c r="AS104" s="394"/>
      <c r="AT104" s="16"/>
      <c r="AU104" s="16"/>
      <c r="AV104" s="16"/>
      <c r="AW104" s="397"/>
    </row>
    <row r="107" spans="40:49" ht="15" thickBot="1" x14ac:dyDescent="0.35"/>
    <row r="108" spans="40:49" ht="15.6" x14ac:dyDescent="0.3">
      <c r="AN108" s="414"/>
      <c r="AO108" s="391" t="str">
        <f>AG26</f>
        <v>11U</v>
      </c>
      <c r="AP108" s="392"/>
      <c r="AQ108" s="392"/>
      <c r="AR108" s="398"/>
      <c r="AS108" s="390"/>
      <c r="AT108" s="391" t="str">
        <f>AG26</f>
        <v>11U</v>
      </c>
      <c r="AU108" s="392"/>
      <c r="AV108" s="392"/>
      <c r="AW108" s="57"/>
    </row>
    <row r="109" spans="40:49" x14ac:dyDescent="0.3">
      <c r="AN109" s="415"/>
      <c r="AO109" s="320" t="s">
        <v>244</v>
      </c>
      <c r="AP109" s="320"/>
      <c r="AQ109" s="320"/>
      <c r="AR109" s="399"/>
      <c r="AS109" s="393"/>
      <c r="AT109" s="320" t="s">
        <v>244</v>
      </c>
      <c r="AU109" s="320"/>
      <c r="AV109" s="320"/>
      <c r="AW109" s="17"/>
    </row>
    <row r="110" spans="40:49" x14ac:dyDescent="0.3">
      <c r="AN110" s="415"/>
      <c r="AO110" s="320" t="s">
        <v>245</v>
      </c>
      <c r="AP110" s="320"/>
      <c r="AQ110" s="320"/>
      <c r="AR110" s="399"/>
      <c r="AS110" s="393"/>
      <c r="AT110" s="320" t="s">
        <v>245</v>
      </c>
      <c r="AU110" s="320"/>
      <c r="AV110" s="320"/>
      <c r="AW110" s="17"/>
    </row>
    <row r="111" spans="40:49" x14ac:dyDescent="0.3">
      <c r="AN111" s="415"/>
      <c r="AO111" s="339">
        <f>$AO$95</f>
        <v>41825</v>
      </c>
      <c r="AP111" s="320"/>
      <c r="AQ111" s="320"/>
      <c r="AR111" s="399"/>
      <c r="AS111" s="393"/>
      <c r="AT111" s="339">
        <f>$AO$95</f>
        <v>41825</v>
      </c>
      <c r="AU111" s="320"/>
      <c r="AV111" s="320"/>
      <c r="AW111" s="17"/>
    </row>
    <row r="112" spans="40:49" x14ac:dyDescent="0.3">
      <c r="AN112" s="415"/>
      <c r="AO112" s="340" t="str">
        <f>D25</f>
        <v>Libraby Field</v>
      </c>
      <c r="AP112" s="341">
        <f>B32</f>
        <v>6.25E-2</v>
      </c>
      <c r="AQ112" s="320" t="s">
        <v>135</v>
      </c>
      <c r="AR112" s="399"/>
      <c r="AS112" s="393"/>
      <c r="AT112" s="340">
        <f>H25</f>
        <v>0</v>
      </c>
      <c r="AU112" s="341">
        <f>$AP$112</f>
        <v>6.25E-2</v>
      </c>
      <c r="AV112" s="320" t="s">
        <v>135</v>
      </c>
      <c r="AW112" s="17"/>
    </row>
    <row r="113" spans="40:49" x14ac:dyDescent="0.3">
      <c r="AN113" s="415"/>
      <c r="AO113" s="333" t="str">
        <f>D32</f>
        <v>Marlboro Pirates</v>
      </c>
      <c r="AP113" s="4"/>
      <c r="AQ113" s="319"/>
      <c r="AR113" s="399"/>
      <c r="AS113" s="393"/>
      <c r="AT113" s="333">
        <f>H32</f>
        <v>0</v>
      </c>
      <c r="AU113" s="4"/>
      <c r="AV113" s="319"/>
      <c r="AW113" s="17"/>
    </row>
    <row r="114" spans="40:49" x14ac:dyDescent="0.3">
      <c r="AN114" s="415"/>
      <c r="AO114" s="333" t="str">
        <f>D33</f>
        <v>Hazlet Hawks</v>
      </c>
      <c r="AP114" s="4"/>
      <c r="AQ114" s="321"/>
      <c r="AR114" s="399"/>
      <c r="AS114" s="393"/>
      <c r="AT114" s="333">
        <f>H33</f>
        <v>0</v>
      </c>
      <c r="AU114" s="4"/>
      <c r="AV114" s="321"/>
      <c r="AW114" s="17"/>
    </row>
    <row r="115" spans="40:49" x14ac:dyDescent="0.3">
      <c r="AN115" s="415"/>
      <c r="AO115" s="320"/>
      <c r="AP115" s="320"/>
      <c r="AQ115" s="320"/>
      <c r="AR115" s="399"/>
      <c r="AS115" s="393"/>
      <c r="AT115" s="320"/>
      <c r="AU115" s="320"/>
      <c r="AV115" s="320"/>
      <c r="AW115" s="17"/>
    </row>
    <row r="116" spans="40:49" x14ac:dyDescent="0.3">
      <c r="AN116" s="415"/>
      <c r="AO116" s="320" t="s">
        <v>246</v>
      </c>
      <c r="AP116" s="319"/>
      <c r="AQ116" s="319"/>
      <c r="AR116" s="399"/>
      <c r="AS116" s="393"/>
      <c r="AT116" s="320" t="s">
        <v>246</v>
      </c>
      <c r="AU116" s="319"/>
      <c r="AV116" s="319"/>
      <c r="AW116" s="17"/>
    </row>
    <row r="117" spans="40:49" x14ac:dyDescent="0.3">
      <c r="AN117" s="415"/>
      <c r="AO117" s="320"/>
      <c r="AP117" s="320"/>
      <c r="AQ117" s="320"/>
      <c r="AR117" s="399"/>
      <c r="AS117" s="393"/>
      <c r="AT117" s="320"/>
      <c r="AU117" s="320"/>
      <c r="AV117" s="320"/>
      <c r="AW117" s="17"/>
    </row>
    <row r="118" spans="40:49" x14ac:dyDescent="0.3">
      <c r="AN118" s="415"/>
      <c r="AO118" s="320" t="s">
        <v>247</v>
      </c>
      <c r="AP118" s="319"/>
      <c r="AQ118" s="319"/>
      <c r="AR118" s="399"/>
      <c r="AS118" s="393"/>
      <c r="AT118" s="320" t="s">
        <v>247</v>
      </c>
      <c r="AU118" s="319"/>
      <c r="AV118" s="319"/>
      <c r="AW118" s="17"/>
    </row>
    <row r="119" spans="40:49" x14ac:dyDescent="0.3">
      <c r="AN119" s="415"/>
      <c r="AO119" s="320" t="s">
        <v>248</v>
      </c>
      <c r="AP119" s="321"/>
      <c r="AQ119" s="321"/>
      <c r="AR119" s="399"/>
      <c r="AS119" s="393"/>
      <c r="AT119" s="320" t="s">
        <v>248</v>
      </c>
      <c r="AU119" s="321"/>
      <c r="AV119" s="321"/>
      <c r="AW119" s="17"/>
    </row>
    <row r="120" spans="40:49" x14ac:dyDescent="0.3">
      <c r="AN120" s="415"/>
      <c r="AO120" s="320"/>
      <c r="AP120" s="320"/>
      <c r="AQ120" s="320"/>
      <c r="AR120" s="399"/>
      <c r="AS120" s="393"/>
      <c r="AT120" s="320"/>
      <c r="AU120" s="320"/>
      <c r="AV120" s="320"/>
      <c r="AW120" s="17"/>
    </row>
    <row r="121" spans="40:49" ht="15" thickBot="1" x14ac:dyDescent="0.35">
      <c r="AN121" s="394"/>
      <c r="AO121" s="16"/>
      <c r="AP121" s="16"/>
      <c r="AQ121" s="16"/>
      <c r="AR121" s="397"/>
      <c r="AS121" s="394"/>
      <c r="AT121" s="16"/>
      <c r="AU121" s="16"/>
      <c r="AV121" s="16"/>
      <c r="AW121" s="397"/>
    </row>
    <row r="122" spans="40:49" ht="15.6" x14ac:dyDescent="0.3">
      <c r="AN122" s="414"/>
      <c r="AO122" s="391" t="str">
        <f>AG26</f>
        <v>11U</v>
      </c>
      <c r="AP122" s="392"/>
      <c r="AQ122" s="392"/>
      <c r="AR122" s="398"/>
      <c r="AS122" s="390"/>
      <c r="AT122" s="391" t="str">
        <f>AG26</f>
        <v>11U</v>
      </c>
      <c r="AU122" s="392"/>
      <c r="AV122" s="392"/>
      <c r="AW122" s="57"/>
    </row>
    <row r="123" spans="40:49" x14ac:dyDescent="0.3">
      <c r="AN123" s="415"/>
      <c r="AO123" s="320" t="s">
        <v>244</v>
      </c>
      <c r="AP123" s="320"/>
      <c r="AQ123" s="320"/>
      <c r="AR123" s="399"/>
      <c r="AS123" s="393"/>
      <c r="AT123" s="320" t="s">
        <v>244</v>
      </c>
      <c r="AU123" s="320"/>
      <c r="AV123" s="320"/>
      <c r="AW123" s="17"/>
    </row>
    <row r="124" spans="40:49" x14ac:dyDescent="0.3">
      <c r="AN124" s="415"/>
      <c r="AO124" s="320" t="s">
        <v>245</v>
      </c>
      <c r="AP124" s="320"/>
      <c r="AQ124" s="320"/>
      <c r="AR124" s="399"/>
      <c r="AS124" s="393"/>
      <c r="AT124" s="320" t="s">
        <v>245</v>
      </c>
      <c r="AU124" s="320"/>
      <c r="AV124" s="320"/>
      <c r="AW124" s="17"/>
    </row>
    <row r="125" spans="40:49" x14ac:dyDescent="0.3">
      <c r="AN125" s="415"/>
      <c r="AO125" s="339">
        <f>$AO$95</f>
        <v>41825</v>
      </c>
      <c r="AP125" s="4"/>
      <c r="AQ125" s="320"/>
      <c r="AR125" s="399"/>
      <c r="AS125" s="393"/>
      <c r="AT125" s="339">
        <f>$AO$95</f>
        <v>41825</v>
      </c>
      <c r="AU125" s="320"/>
      <c r="AV125" s="320"/>
      <c r="AW125" s="17"/>
    </row>
    <row r="126" spans="40:49" x14ac:dyDescent="0.3">
      <c r="AN126" s="415"/>
      <c r="AO126" s="340" t="str">
        <f>$AO$112</f>
        <v>Libraby Field</v>
      </c>
      <c r="AP126" s="341">
        <f>B35</f>
        <v>0.15625</v>
      </c>
      <c r="AQ126" s="320" t="s">
        <v>135</v>
      </c>
      <c r="AR126" s="399"/>
      <c r="AS126" s="393"/>
      <c r="AT126" s="340">
        <f>$AT$112</f>
        <v>0</v>
      </c>
      <c r="AU126" s="341">
        <f>$AP$126</f>
        <v>0.15625</v>
      </c>
      <c r="AV126" s="320" t="s">
        <v>135</v>
      </c>
      <c r="AW126" s="17"/>
    </row>
    <row r="127" spans="40:49" x14ac:dyDescent="0.3">
      <c r="AN127" s="415"/>
      <c r="AO127" s="333" t="str">
        <f>D35</f>
        <v>S. Brunswick Vikings</v>
      </c>
      <c r="AP127" s="4"/>
      <c r="AQ127" s="319"/>
      <c r="AR127" s="399"/>
      <c r="AS127" s="393"/>
      <c r="AT127" s="333">
        <f>H35</f>
        <v>0</v>
      </c>
      <c r="AU127" s="4"/>
      <c r="AV127" s="319"/>
      <c r="AW127" s="17"/>
    </row>
    <row r="128" spans="40:49" x14ac:dyDescent="0.3">
      <c r="AN128" s="415"/>
      <c r="AO128" s="333" t="str">
        <f>D36</f>
        <v>Lincroft Panthers</v>
      </c>
      <c r="AP128" s="4"/>
      <c r="AQ128" s="321"/>
      <c r="AR128" s="399"/>
      <c r="AS128" s="393"/>
      <c r="AT128" s="333">
        <f>H36</f>
        <v>0</v>
      </c>
      <c r="AU128" s="4"/>
      <c r="AV128" s="321"/>
      <c r="AW128" s="17"/>
    </row>
    <row r="129" spans="40:49" x14ac:dyDescent="0.3">
      <c r="AN129" s="415"/>
      <c r="AO129" s="320"/>
      <c r="AP129" s="320"/>
      <c r="AQ129" s="320"/>
      <c r="AR129" s="399"/>
      <c r="AS129" s="393"/>
      <c r="AT129" s="320"/>
      <c r="AU129" s="320"/>
      <c r="AV129" s="320"/>
      <c r="AW129" s="17"/>
    </row>
    <row r="130" spans="40:49" x14ac:dyDescent="0.3">
      <c r="AN130" s="415"/>
      <c r="AO130" s="320" t="s">
        <v>246</v>
      </c>
      <c r="AP130" s="319"/>
      <c r="AQ130" s="319"/>
      <c r="AR130" s="399"/>
      <c r="AS130" s="393"/>
      <c r="AT130" s="320" t="s">
        <v>246</v>
      </c>
      <c r="AU130" s="319"/>
      <c r="AV130" s="319"/>
      <c r="AW130" s="17"/>
    </row>
    <row r="131" spans="40:49" x14ac:dyDescent="0.3">
      <c r="AN131" s="415"/>
      <c r="AO131" s="320"/>
      <c r="AP131" s="320"/>
      <c r="AQ131" s="320"/>
      <c r="AR131" s="399"/>
      <c r="AS131" s="393"/>
      <c r="AT131" s="320"/>
      <c r="AU131" s="320"/>
      <c r="AV131" s="320"/>
      <c r="AW131" s="17"/>
    </row>
    <row r="132" spans="40:49" x14ac:dyDescent="0.3">
      <c r="AN132" s="415"/>
      <c r="AO132" s="320" t="s">
        <v>247</v>
      </c>
      <c r="AP132" s="319"/>
      <c r="AQ132" s="319"/>
      <c r="AR132" s="399"/>
      <c r="AS132" s="393"/>
      <c r="AT132" s="320" t="s">
        <v>247</v>
      </c>
      <c r="AU132" s="319"/>
      <c r="AV132" s="319"/>
      <c r="AW132" s="17"/>
    </row>
    <row r="133" spans="40:49" x14ac:dyDescent="0.3">
      <c r="AN133" s="415"/>
      <c r="AO133" s="320" t="s">
        <v>248</v>
      </c>
      <c r="AP133" s="321"/>
      <c r="AQ133" s="321"/>
      <c r="AR133" s="399"/>
      <c r="AS133" s="393"/>
      <c r="AT133" s="320" t="s">
        <v>248</v>
      </c>
      <c r="AU133" s="321"/>
      <c r="AV133" s="321"/>
      <c r="AW133" s="17"/>
    </row>
    <row r="134" spans="40:49" ht="15" thickBot="1" x14ac:dyDescent="0.35">
      <c r="AN134" s="394"/>
      <c r="AO134" s="16"/>
      <c r="AP134" s="16"/>
      <c r="AQ134" s="16"/>
      <c r="AR134" s="397"/>
      <c r="AS134" s="394"/>
      <c r="AT134" s="16"/>
      <c r="AU134" s="16"/>
      <c r="AV134" s="16"/>
      <c r="AW134" s="397"/>
    </row>
    <row r="135" spans="40:49" ht="15.6" x14ac:dyDescent="0.3">
      <c r="AN135" s="414"/>
      <c r="AO135" s="391" t="str">
        <f>AG26</f>
        <v>11U</v>
      </c>
      <c r="AP135" s="392"/>
      <c r="AQ135" s="392"/>
      <c r="AR135" s="398"/>
      <c r="AS135" s="390"/>
      <c r="AT135" s="391" t="str">
        <f>AG26</f>
        <v>11U</v>
      </c>
      <c r="AU135" s="392"/>
      <c r="AV135" s="392"/>
      <c r="AW135" s="57"/>
    </row>
    <row r="136" spans="40:49" x14ac:dyDescent="0.3">
      <c r="AN136" s="415"/>
      <c r="AO136" s="320" t="s">
        <v>244</v>
      </c>
      <c r="AP136" s="320"/>
      <c r="AQ136" s="320"/>
      <c r="AR136" s="399"/>
      <c r="AS136" s="393"/>
      <c r="AT136" s="320" t="s">
        <v>244</v>
      </c>
      <c r="AU136" s="320"/>
      <c r="AV136" s="320"/>
      <c r="AW136" s="17"/>
    </row>
    <row r="137" spans="40:49" x14ac:dyDescent="0.3">
      <c r="AN137" s="415"/>
      <c r="AO137" s="320" t="s">
        <v>245</v>
      </c>
      <c r="AP137" s="320"/>
      <c r="AQ137" s="320"/>
      <c r="AR137" s="399"/>
      <c r="AS137" s="393"/>
      <c r="AT137" s="320" t="s">
        <v>245</v>
      </c>
      <c r="AU137" s="320"/>
      <c r="AV137" s="320"/>
      <c r="AW137" s="17"/>
    </row>
    <row r="138" spans="40:49" x14ac:dyDescent="0.3">
      <c r="AN138" s="415"/>
      <c r="AO138" s="339">
        <f>$AO$125</f>
        <v>41825</v>
      </c>
      <c r="AP138" s="320"/>
      <c r="AQ138" s="320"/>
      <c r="AR138" s="399"/>
      <c r="AS138" s="393"/>
      <c r="AT138" s="339">
        <f>$AO$125</f>
        <v>41825</v>
      </c>
      <c r="AU138" s="320"/>
      <c r="AV138" s="320"/>
      <c r="AW138" s="17"/>
    </row>
    <row r="139" spans="40:49" x14ac:dyDescent="0.3">
      <c r="AN139" s="415"/>
      <c r="AO139" s="340" t="str">
        <f>$AO$112</f>
        <v>Libraby Field</v>
      </c>
      <c r="AP139" s="341">
        <f>B38</f>
        <v>0</v>
      </c>
      <c r="AQ139" s="320" t="s">
        <v>135</v>
      </c>
      <c r="AR139" s="399"/>
      <c r="AS139" s="393"/>
      <c r="AT139" s="340">
        <f>$AT$126</f>
        <v>0</v>
      </c>
      <c r="AU139" s="341">
        <f>$AP$139</f>
        <v>0</v>
      </c>
      <c r="AV139" s="320" t="s">
        <v>135</v>
      </c>
      <c r="AW139" s="17"/>
    </row>
    <row r="140" spans="40:49" x14ac:dyDescent="0.3">
      <c r="AN140" s="415"/>
      <c r="AO140" s="333">
        <f>D38</f>
        <v>0</v>
      </c>
      <c r="AP140" s="4"/>
      <c r="AQ140" s="319"/>
      <c r="AR140" s="399"/>
      <c r="AS140" s="393"/>
      <c r="AT140" s="333">
        <f>H38</f>
        <v>0</v>
      </c>
      <c r="AU140" s="4"/>
      <c r="AV140" s="319"/>
      <c r="AW140" s="17"/>
    </row>
    <row r="141" spans="40:49" x14ac:dyDescent="0.3">
      <c r="AN141" s="415"/>
      <c r="AO141" s="333">
        <f>D39</f>
        <v>0</v>
      </c>
      <c r="AP141" s="4"/>
      <c r="AQ141" s="321"/>
      <c r="AR141" s="399"/>
      <c r="AS141" s="393"/>
      <c r="AT141" s="333">
        <f>H39</f>
        <v>0</v>
      </c>
      <c r="AU141" s="4"/>
      <c r="AV141" s="321"/>
      <c r="AW141" s="17"/>
    </row>
    <row r="142" spans="40:49" x14ac:dyDescent="0.3">
      <c r="AN142" s="415"/>
      <c r="AO142" s="320"/>
      <c r="AP142" s="320"/>
      <c r="AQ142" s="320"/>
      <c r="AR142" s="399"/>
      <c r="AS142" s="393"/>
      <c r="AT142" s="320"/>
      <c r="AU142" s="320"/>
      <c r="AV142" s="320"/>
      <c r="AW142" s="17"/>
    </row>
    <row r="143" spans="40:49" x14ac:dyDescent="0.3">
      <c r="AN143" s="415"/>
      <c r="AO143" s="320" t="s">
        <v>246</v>
      </c>
      <c r="AP143" s="319"/>
      <c r="AQ143" s="319"/>
      <c r="AR143" s="399"/>
      <c r="AS143" s="393"/>
      <c r="AT143" s="320" t="s">
        <v>246</v>
      </c>
      <c r="AU143" s="319"/>
      <c r="AV143" s="319"/>
      <c r="AW143" s="17"/>
    </row>
    <row r="144" spans="40:49" x14ac:dyDescent="0.3">
      <c r="AN144" s="415"/>
      <c r="AO144" s="320"/>
      <c r="AP144" s="320"/>
      <c r="AQ144" s="320"/>
      <c r="AR144" s="399"/>
      <c r="AS144" s="393"/>
      <c r="AT144" s="320"/>
      <c r="AU144" s="320"/>
      <c r="AV144" s="320"/>
      <c r="AW144" s="17"/>
    </row>
    <row r="145" spans="40:49" x14ac:dyDescent="0.3">
      <c r="AN145" s="415"/>
      <c r="AO145" s="320" t="s">
        <v>247</v>
      </c>
      <c r="AP145" s="319"/>
      <c r="AQ145" s="319"/>
      <c r="AR145" s="399"/>
      <c r="AS145" s="393"/>
      <c r="AT145" s="320" t="s">
        <v>247</v>
      </c>
      <c r="AU145" s="319"/>
      <c r="AV145" s="319"/>
      <c r="AW145" s="17"/>
    </row>
    <row r="146" spans="40:49" x14ac:dyDescent="0.3">
      <c r="AN146" s="415"/>
      <c r="AO146" s="320" t="s">
        <v>248</v>
      </c>
      <c r="AP146" s="321"/>
      <c r="AQ146" s="321"/>
      <c r="AR146" s="399"/>
      <c r="AS146" s="393"/>
      <c r="AT146" s="320" t="s">
        <v>248</v>
      </c>
      <c r="AU146" s="321"/>
      <c r="AV146" s="321"/>
      <c r="AW146" s="17"/>
    </row>
    <row r="147" spans="40:49" ht="15" thickBot="1" x14ac:dyDescent="0.35">
      <c r="AN147" s="394"/>
      <c r="AO147" s="16"/>
      <c r="AP147" s="16"/>
      <c r="AQ147" s="16"/>
      <c r="AR147" s="397"/>
      <c r="AS147" s="394"/>
      <c r="AT147" s="16"/>
      <c r="AU147" s="16"/>
      <c r="AV147" s="16"/>
      <c r="AW147" s="397"/>
    </row>
    <row r="148" spans="40:49" ht="15.6" x14ac:dyDescent="0.3">
      <c r="AN148" s="414"/>
      <c r="AO148" s="391" t="str">
        <f>AG26</f>
        <v>11U</v>
      </c>
      <c r="AP148" s="391" t="s">
        <v>283</v>
      </c>
      <c r="AQ148" s="392"/>
      <c r="AR148" s="398"/>
      <c r="AS148" s="390"/>
      <c r="AT148" s="391" t="str">
        <f>AG26</f>
        <v>11U</v>
      </c>
      <c r="AU148" s="391" t="s">
        <v>169</v>
      </c>
      <c r="AV148" s="392"/>
      <c r="AW148" s="57"/>
    </row>
    <row r="149" spans="40:49" x14ac:dyDescent="0.3">
      <c r="AN149" s="415"/>
      <c r="AO149" s="320" t="s">
        <v>244</v>
      </c>
      <c r="AP149" s="320"/>
      <c r="AQ149" s="320"/>
      <c r="AR149" s="399"/>
      <c r="AS149" s="393"/>
      <c r="AT149" s="320" t="s">
        <v>244</v>
      </c>
      <c r="AU149" s="320"/>
      <c r="AV149" s="320"/>
      <c r="AW149" s="17"/>
    </row>
    <row r="150" spans="40:49" x14ac:dyDescent="0.3">
      <c r="AN150" s="415"/>
      <c r="AO150" s="320" t="s">
        <v>245</v>
      </c>
      <c r="AP150" s="320"/>
      <c r="AQ150" s="320"/>
      <c r="AR150" s="399"/>
      <c r="AS150" s="393"/>
      <c r="AT150" s="320" t="s">
        <v>245</v>
      </c>
      <c r="AU150" s="320"/>
      <c r="AV150" s="320"/>
      <c r="AW150" s="17"/>
    </row>
    <row r="151" spans="40:49" x14ac:dyDescent="0.3">
      <c r="AN151" s="415"/>
      <c r="AO151" s="339">
        <f>B42</f>
        <v>41826</v>
      </c>
      <c r="AP151" s="320"/>
      <c r="AQ151" s="320"/>
      <c r="AR151" s="399"/>
      <c r="AS151" s="393"/>
      <c r="AT151" s="339">
        <f>AO151</f>
        <v>41826</v>
      </c>
      <c r="AU151" s="320"/>
      <c r="AV151" s="320"/>
      <c r="AW151" s="17"/>
    </row>
    <row r="152" spans="40:49" x14ac:dyDescent="0.3">
      <c r="AN152" s="415"/>
      <c r="AO152" s="340" t="str">
        <f>$AO$126</f>
        <v>Libraby Field</v>
      </c>
      <c r="AP152" s="341">
        <f>B43</f>
        <v>0.44791666666666669</v>
      </c>
      <c r="AQ152" s="320" t="s">
        <v>135</v>
      </c>
      <c r="AR152" s="399"/>
      <c r="AS152" s="393"/>
      <c r="AT152" s="340" t="str">
        <f>$AO$152</f>
        <v>Libraby Field</v>
      </c>
      <c r="AU152" s="341">
        <f>B46</f>
        <v>5.2083333333333336E-2</v>
      </c>
      <c r="AV152" s="320" t="s">
        <v>135</v>
      </c>
      <c r="AW152" s="17"/>
    </row>
    <row r="153" spans="40:49" x14ac:dyDescent="0.3">
      <c r="AN153" s="415"/>
      <c r="AO153" s="343" t="str">
        <f>D43</f>
        <v>Seed 4</v>
      </c>
      <c r="AP153" s="333"/>
      <c r="AQ153" s="319"/>
      <c r="AR153" s="399"/>
      <c r="AS153" s="393"/>
      <c r="AT153" s="343" t="str">
        <f>D46</f>
        <v>Seed 2</v>
      </c>
      <c r="AU153" s="333"/>
      <c r="AV153" s="319"/>
      <c r="AW153" s="17"/>
    </row>
    <row r="154" spans="40:49" x14ac:dyDescent="0.3">
      <c r="AN154" s="415"/>
      <c r="AO154" s="343" t="str">
        <f>D44</f>
        <v>Seed 3</v>
      </c>
      <c r="AP154" s="333"/>
      <c r="AQ154" s="321"/>
      <c r="AR154" s="399"/>
      <c r="AS154" s="393"/>
      <c r="AT154" s="343" t="str">
        <f>D47</f>
        <v>Seed 1</v>
      </c>
      <c r="AU154" s="333" t="str">
        <f>F46</f>
        <v>Marlboro Pirates</v>
      </c>
      <c r="AV154" s="321"/>
      <c r="AW154" s="17"/>
    </row>
    <row r="155" spans="40:49" x14ac:dyDescent="0.3">
      <c r="AN155" s="415"/>
      <c r="AO155" s="4"/>
      <c r="AP155" s="320"/>
      <c r="AQ155" s="320"/>
      <c r="AR155" s="399"/>
      <c r="AS155" s="393"/>
      <c r="AT155" s="4"/>
      <c r="AU155" s="320"/>
      <c r="AV155" s="320"/>
      <c r="AW155" s="17"/>
    </row>
    <row r="156" spans="40:49" x14ac:dyDescent="0.3">
      <c r="AN156" s="415"/>
      <c r="AO156" s="320" t="s">
        <v>246</v>
      </c>
      <c r="AP156" s="319"/>
      <c r="AQ156" s="319"/>
      <c r="AR156" s="399"/>
      <c r="AS156" s="393"/>
      <c r="AT156" s="320" t="s">
        <v>246</v>
      </c>
      <c r="AU156" s="319"/>
      <c r="AV156" s="319"/>
      <c r="AW156" s="17"/>
    </row>
    <row r="157" spans="40:49" x14ac:dyDescent="0.3">
      <c r="AN157" s="415"/>
      <c r="AO157" s="320"/>
      <c r="AP157" s="320"/>
      <c r="AQ157" s="320"/>
      <c r="AR157" s="399"/>
      <c r="AS157" s="393"/>
      <c r="AT157" s="320"/>
      <c r="AU157" s="320"/>
      <c r="AV157" s="320"/>
      <c r="AW157" s="17"/>
    </row>
    <row r="158" spans="40:49" x14ac:dyDescent="0.3">
      <c r="AN158" s="415"/>
      <c r="AO158" s="320" t="s">
        <v>247</v>
      </c>
      <c r="AP158" s="319"/>
      <c r="AQ158" s="319"/>
      <c r="AR158" s="399"/>
      <c r="AS158" s="393"/>
      <c r="AT158" s="320" t="s">
        <v>247</v>
      </c>
      <c r="AU158" s="319"/>
      <c r="AV158" s="319"/>
      <c r="AW158" s="17"/>
    </row>
    <row r="159" spans="40:49" x14ac:dyDescent="0.3">
      <c r="AN159" s="415"/>
      <c r="AO159" s="320" t="s">
        <v>248</v>
      </c>
      <c r="AP159" s="321"/>
      <c r="AQ159" s="321"/>
      <c r="AR159" s="399"/>
      <c r="AS159" s="393"/>
      <c r="AT159" s="320" t="s">
        <v>248</v>
      </c>
      <c r="AU159" s="321"/>
      <c r="AV159" s="321"/>
      <c r="AW159" s="17"/>
    </row>
    <row r="160" spans="40:49" ht="15" thickBot="1" x14ac:dyDescent="0.35">
      <c r="AN160" s="394"/>
      <c r="AO160" s="16"/>
      <c r="AP160" s="16"/>
      <c r="AQ160" s="16"/>
      <c r="AR160" s="397"/>
      <c r="AS160" s="394"/>
      <c r="AT160" s="16"/>
      <c r="AU160" s="16"/>
      <c r="AV160" s="16"/>
      <c r="AW160" s="397"/>
    </row>
  </sheetData>
  <mergeCells count="22">
    <mergeCell ref="M30:S30"/>
    <mergeCell ref="B1:K3"/>
    <mergeCell ref="M1:S3"/>
    <mergeCell ref="B5:K5"/>
    <mergeCell ref="M5:S5"/>
    <mergeCell ref="N24:S24"/>
    <mergeCell ref="N25:S25"/>
    <mergeCell ref="N26:S26"/>
    <mergeCell ref="N27:S27"/>
    <mergeCell ref="AF9:AG9"/>
    <mergeCell ref="AF10:AG10"/>
    <mergeCell ref="V18:W18"/>
    <mergeCell ref="W22:AC22"/>
    <mergeCell ref="N23:S23"/>
    <mergeCell ref="V23:W23"/>
    <mergeCell ref="F41:H42"/>
    <mergeCell ref="M33:S34"/>
    <mergeCell ref="M31:S31"/>
    <mergeCell ref="F47:H47"/>
    <mergeCell ref="F43:H43"/>
    <mergeCell ref="F44:H44"/>
    <mergeCell ref="F46:H46"/>
  </mergeCells>
  <pageMargins left="0" right="0" top="0" bottom="0" header="0" footer="0"/>
  <pageSetup scale="71" fitToHeight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X166"/>
  <sheetViews>
    <sheetView zoomScale="75" zoomScaleNormal="75" workbookViewId="0">
      <selection activeCell="D73" sqref="D73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3.44140625" style="293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customWidth="1"/>
    <col min="31" max="31" width="4.44140625" style="293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3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3" customWidth="1"/>
    <col min="40" max="40" width="1.5546875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1.8867187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3" customWidth="1"/>
  </cols>
  <sheetData>
    <row r="1" spans="1:50" ht="18" x14ac:dyDescent="0.35">
      <c r="A1" s="1"/>
      <c r="B1" s="611" t="s">
        <v>402</v>
      </c>
      <c r="C1" s="612"/>
      <c r="D1" s="612"/>
      <c r="E1" s="612"/>
      <c r="F1" s="612"/>
      <c r="G1" s="612"/>
      <c r="H1" s="612"/>
      <c r="I1" s="612"/>
      <c r="J1" s="612"/>
      <c r="K1" s="613"/>
      <c r="M1" s="620" t="str">
        <f>AG26</f>
        <v>12U</v>
      </c>
      <c r="N1" s="621"/>
      <c r="O1" s="621"/>
      <c r="P1" s="621"/>
      <c r="Q1" s="621"/>
      <c r="R1" s="621"/>
      <c r="S1" s="622"/>
      <c r="AD1" s="296" t="s">
        <v>16</v>
      </c>
    </row>
    <row r="2" spans="1:50" ht="18" x14ac:dyDescent="0.35">
      <c r="B2" s="614"/>
      <c r="C2" s="615"/>
      <c r="D2" s="615"/>
      <c r="E2" s="615"/>
      <c r="F2" s="615"/>
      <c r="G2" s="615"/>
      <c r="H2" s="615"/>
      <c r="I2" s="615"/>
      <c r="J2" s="615"/>
      <c r="K2" s="616"/>
      <c r="M2" s="623"/>
      <c r="N2" s="624"/>
      <c r="O2" s="624"/>
      <c r="P2" s="624"/>
      <c r="Q2" s="624"/>
      <c r="R2" s="624"/>
      <c r="S2" s="625"/>
      <c r="AD2" s="297" t="s">
        <v>17</v>
      </c>
    </row>
    <row r="3" spans="1:50" ht="18.600000000000001" thickBot="1" x14ac:dyDescent="0.4">
      <c r="B3" s="617"/>
      <c r="C3" s="618"/>
      <c r="D3" s="618"/>
      <c r="E3" s="618"/>
      <c r="F3" s="618"/>
      <c r="G3" s="618"/>
      <c r="H3" s="618"/>
      <c r="I3" s="618"/>
      <c r="J3" s="618"/>
      <c r="K3" s="619"/>
      <c r="M3" s="626"/>
      <c r="N3" s="627"/>
      <c r="O3" s="627"/>
      <c r="P3" s="627"/>
      <c r="Q3" s="627"/>
      <c r="R3" s="627"/>
      <c r="S3" s="628"/>
      <c r="AD3" s="298" t="s">
        <v>18</v>
      </c>
    </row>
    <row r="4" spans="1:50" ht="18" thickBot="1" x14ac:dyDescent="0.35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"/>
      <c r="M4" s="436"/>
      <c r="N4" s="436"/>
      <c r="O4" s="436"/>
      <c r="P4" s="436"/>
      <c r="Q4" s="436"/>
      <c r="R4" s="436"/>
      <c r="S4" s="436"/>
      <c r="AD4" s="299" t="s">
        <v>19</v>
      </c>
    </row>
    <row r="5" spans="1:50" ht="18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9"/>
      <c r="M5" s="629" t="s">
        <v>133</v>
      </c>
      <c r="N5" s="630"/>
      <c r="O5" s="630"/>
      <c r="P5" s="630"/>
      <c r="Q5" s="630"/>
      <c r="R5" s="630"/>
      <c r="S5" s="631"/>
      <c r="AD5" s="299" t="s">
        <v>20</v>
      </c>
    </row>
    <row r="6" spans="1:50" ht="18" x14ac:dyDescent="0.35">
      <c r="B6" s="579" t="s">
        <v>239</v>
      </c>
      <c r="C6" s="5"/>
      <c r="D6" s="438" t="str">
        <f>AG27</f>
        <v>Red Bank Regional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8" t="s">
        <v>21</v>
      </c>
    </row>
    <row r="7" spans="1:50" ht="15" thickBot="1" x14ac:dyDescent="0.35">
      <c r="B7" s="580">
        <v>41826</v>
      </c>
      <c r="C7" s="4"/>
      <c r="D7" s="441" t="str">
        <f>AG28</f>
        <v>Softball Field</v>
      </c>
      <c r="E7" s="434"/>
      <c r="F7" s="13" t="s">
        <v>135</v>
      </c>
      <c r="G7" s="9"/>
      <c r="H7" s="50">
        <f>AG30</f>
        <v>0</v>
      </c>
      <c r="I7" s="434"/>
      <c r="J7" s="13" t="s">
        <v>135</v>
      </c>
      <c r="K7" s="9"/>
      <c r="L7" s="9"/>
      <c r="M7" s="66" t="s">
        <v>155</v>
      </c>
      <c r="N7" s="14" t="s">
        <v>137</v>
      </c>
      <c r="O7" s="67" t="s">
        <v>138</v>
      </c>
      <c r="P7" s="14" t="s">
        <v>139</v>
      </c>
      <c r="Q7" s="14" t="s">
        <v>81</v>
      </c>
      <c r="R7" s="14" t="s">
        <v>140</v>
      </c>
      <c r="S7" s="14" t="s">
        <v>141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4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L. Sluggers</v>
      </c>
      <c r="E9" s="69">
        <v>1</v>
      </c>
      <c r="F9" s="476">
        <v>1</v>
      </c>
      <c r="G9" s="9"/>
      <c r="H9" s="36"/>
      <c r="I9" s="69"/>
      <c r="J9" s="70"/>
      <c r="K9" s="9"/>
      <c r="L9" s="9"/>
      <c r="M9" s="71" t="str">
        <f>AG11</f>
        <v>L. Sluggers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3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34</v>
      </c>
      <c r="S9" s="74">
        <f>F9+F13+F35+F39</f>
        <v>10</v>
      </c>
      <c r="T9" s="68"/>
      <c r="V9" s="68"/>
      <c r="W9" s="68"/>
      <c r="X9" s="68"/>
      <c r="Y9" s="68"/>
      <c r="Z9" s="68"/>
      <c r="AA9" s="68"/>
      <c r="AB9" s="68"/>
      <c r="AC9" s="68"/>
      <c r="AF9" s="601" t="str">
        <f>AG26</f>
        <v>12U</v>
      </c>
      <c r="AG9" s="601"/>
    </row>
    <row r="10" spans="1:50" ht="15" thickBot="1" x14ac:dyDescent="0.35">
      <c r="B10" s="22"/>
      <c r="C10" s="4"/>
      <c r="D10" s="39" t="str">
        <f>M11</f>
        <v>Lincroft</v>
      </c>
      <c r="E10" s="75">
        <v>6</v>
      </c>
      <c r="F10" s="477">
        <v>6</v>
      </c>
      <c r="G10" s="9"/>
      <c r="H10" s="39"/>
      <c r="I10" s="75"/>
      <c r="J10" s="76"/>
      <c r="K10" s="9"/>
      <c r="L10" s="9"/>
      <c r="M10" s="71" t="str">
        <f>AG12</f>
        <v>J.S. Thunder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3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29</v>
      </c>
      <c r="S10" s="74">
        <f>F16+F21+F29+F36</f>
        <v>17</v>
      </c>
      <c r="T10" s="28"/>
      <c r="U10" s="294"/>
      <c r="V10" s="33"/>
      <c r="W10" s="33"/>
      <c r="X10" s="33"/>
      <c r="Y10" s="33"/>
      <c r="Z10" s="33"/>
      <c r="AA10" s="33"/>
      <c r="AB10" s="33"/>
      <c r="AC10" s="33"/>
      <c r="AE10" s="295"/>
      <c r="AF10" s="602" t="s">
        <v>142</v>
      </c>
      <c r="AG10" s="603"/>
      <c r="AM10" s="295"/>
      <c r="AX10" s="295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Lincroft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2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17</v>
      </c>
      <c r="S11" s="74">
        <f>F10+F15+F27+F32</f>
        <v>15</v>
      </c>
      <c r="T11" s="28"/>
      <c r="U11" s="294"/>
      <c r="V11" s="33"/>
      <c r="W11" s="33"/>
      <c r="X11" s="33"/>
      <c r="Y11" s="33"/>
      <c r="Z11" s="33"/>
      <c r="AA11" s="33"/>
      <c r="AB11" s="33"/>
      <c r="AC11" s="33"/>
      <c r="AE11" s="295"/>
      <c r="AF11" s="81">
        <v>1</v>
      </c>
      <c r="AG11" s="553" t="s">
        <v>405</v>
      </c>
      <c r="AJ11" s="553" t="s">
        <v>403</v>
      </c>
      <c r="AM11" s="295"/>
      <c r="AN11" s="390"/>
      <c r="AO11" s="391" t="str">
        <f>AG26</f>
        <v>12U</v>
      </c>
      <c r="AP11" s="392"/>
      <c r="AQ11" s="392"/>
      <c r="AR11" s="57"/>
      <c r="AS11" s="390"/>
      <c r="AT11" s="391" t="str">
        <f>AG26</f>
        <v>12U</v>
      </c>
      <c r="AU11" s="392"/>
      <c r="AV11" s="392"/>
      <c r="AW11" s="57"/>
      <c r="AX11" s="295"/>
    </row>
    <row r="12" spans="1:50" ht="15" thickBot="1" x14ac:dyDescent="0.35">
      <c r="B12" s="45">
        <v>0.44791666666666669</v>
      </c>
      <c r="C12" s="4"/>
      <c r="D12" s="36" t="str">
        <f>M12</f>
        <v>Middletown Warriors</v>
      </c>
      <c r="E12" s="69"/>
      <c r="F12" s="476">
        <v>11</v>
      </c>
      <c r="G12" s="9"/>
      <c r="H12" s="36"/>
      <c r="I12" s="69"/>
      <c r="J12" s="70"/>
      <c r="K12" s="9"/>
      <c r="L12" s="9"/>
      <c r="M12" s="71" t="str">
        <f>AG14</f>
        <v>Middletown Warriors</v>
      </c>
      <c r="N12" s="74">
        <f>(IF(F12&gt;F13,1,0))+(IF(F19&gt;F18,1,0))+(IF(F26&gt;F27,1,0))+(IF(F30&gt;F29,1,0))</f>
        <v>4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8</v>
      </c>
      <c r="R12" s="73">
        <f>F13+F18+F27+F29</f>
        <v>7</v>
      </c>
      <c r="S12" s="74">
        <f>F12++F19+F26+F30</f>
        <v>39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53" t="s">
        <v>403</v>
      </c>
      <c r="AJ12" s="553" t="s">
        <v>404</v>
      </c>
      <c r="AN12" s="393"/>
      <c r="AO12" s="320" t="s">
        <v>244</v>
      </c>
      <c r="AP12" s="320"/>
      <c r="AQ12" s="320"/>
      <c r="AR12" s="17"/>
      <c r="AS12" s="393"/>
      <c r="AT12" s="320" t="s">
        <v>244</v>
      </c>
      <c r="AU12" s="320"/>
      <c r="AV12" s="320"/>
      <c r="AW12" s="17"/>
    </row>
    <row r="13" spans="1:50" ht="15" thickBot="1" x14ac:dyDescent="0.35">
      <c r="B13" s="22"/>
      <c r="C13" s="4"/>
      <c r="D13" s="39" t="str">
        <f>M9</f>
        <v>L. Sluggers</v>
      </c>
      <c r="E13" s="75"/>
      <c r="F13" s="477">
        <v>1</v>
      </c>
      <c r="G13" s="9"/>
      <c r="H13" s="39"/>
      <c r="I13" s="75"/>
      <c r="J13" s="76"/>
      <c r="K13" s="9"/>
      <c r="L13" s="9"/>
      <c r="M13" s="71" t="str">
        <f>AG15</f>
        <v>N.J. Marlins</v>
      </c>
      <c r="N13" s="74">
        <f>(IF(F18&gt;F19,1,0))+(IF(F22&gt;F21,1,0))+(IF(F33&gt;F32,1,0))+(IF(F38&gt;F39,1,0))</f>
        <v>2</v>
      </c>
      <c r="O13" s="73">
        <f>(IF(F18&lt;F19,1,0))+(IF(F22&lt;F21,1,0))+(IF(F33&lt;F32,1,0))+(IF(F38&lt;F39,1,0))</f>
        <v>2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4</v>
      </c>
      <c r="R13" s="73">
        <f>F19+F21+F32+F39</f>
        <v>21</v>
      </c>
      <c r="S13" s="74">
        <f>F18+F22+F33+F38</f>
        <v>27</v>
      </c>
      <c r="T13" s="28"/>
      <c r="U13" s="294"/>
      <c r="V13" s="33"/>
      <c r="W13" s="33"/>
      <c r="X13" s="33"/>
      <c r="Y13" s="33"/>
      <c r="Z13" s="33"/>
      <c r="AA13" s="33"/>
      <c r="AB13" s="33"/>
      <c r="AC13" s="33"/>
      <c r="AD13" s="33"/>
      <c r="AE13" s="295"/>
      <c r="AF13" s="83">
        <v>3</v>
      </c>
      <c r="AG13" s="553" t="s">
        <v>404</v>
      </c>
      <c r="AJ13" s="553" t="s">
        <v>405</v>
      </c>
      <c r="AM13" s="295"/>
      <c r="AN13" s="393"/>
      <c r="AO13" s="320" t="s">
        <v>245</v>
      </c>
      <c r="AP13" s="320"/>
      <c r="AQ13" s="320"/>
      <c r="AR13" s="17"/>
      <c r="AS13" s="393"/>
      <c r="AT13" s="320" t="s">
        <v>245</v>
      </c>
      <c r="AU13" s="320"/>
      <c r="AV13" s="320"/>
      <c r="AW13" s="17"/>
      <c r="AX13" s="295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T14" s="28"/>
      <c r="U14" s="294"/>
      <c r="V14" s="33"/>
      <c r="W14" s="33"/>
      <c r="X14" s="33"/>
      <c r="Y14" s="33"/>
      <c r="Z14" s="33"/>
      <c r="AA14" s="33"/>
      <c r="AB14" s="33"/>
      <c r="AC14" s="33"/>
      <c r="AD14" s="33"/>
      <c r="AE14" s="295"/>
      <c r="AF14" s="83">
        <v>4</v>
      </c>
      <c r="AG14" s="553" t="s">
        <v>260</v>
      </c>
      <c r="AJ14" s="553" t="s">
        <v>260</v>
      </c>
      <c r="AM14" s="295"/>
      <c r="AN14" s="393"/>
      <c r="AO14" s="339">
        <f>B7</f>
        <v>41826</v>
      </c>
      <c r="AP14" s="320"/>
      <c r="AQ14" s="320"/>
      <c r="AR14" s="17"/>
      <c r="AS14" s="393"/>
      <c r="AT14" s="339">
        <v>40726</v>
      </c>
      <c r="AU14" s="320"/>
      <c r="AV14" s="320"/>
      <c r="AW14" s="17"/>
      <c r="AX14" s="295"/>
    </row>
    <row r="15" spans="1:50" x14ac:dyDescent="0.3">
      <c r="B15" s="570">
        <v>0.35416666666666669</v>
      </c>
      <c r="C15" s="571"/>
      <c r="D15" s="572" t="str">
        <f>M11</f>
        <v>Lincroft</v>
      </c>
      <c r="E15" s="69"/>
      <c r="F15" s="476">
        <v>7</v>
      </c>
      <c r="G15" s="9"/>
      <c r="H15" s="36"/>
      <c r="I15" s="69"/>
      <c r="J15" s="70"/>
      <c r="K15" s="9"/>
      <c r="L15" s="9"/>
      <c r="R15" s="9"/>
      <c r="S15" s="102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553" t="s">
        <v>406</v>
      </c>
      <c r="AJ15" s="553" t="s">
        <v>406</v>
      </c>
      <c r="AN15" s="393"/>
      <c r="AO15" s="338" t="str">
        <f>D7</f>
        <v>Softball Field</v>
      </c>
      <c r="AP15" s="341">
        <f>B9</f>
        <v>0.35416666666666669</v>
      </c>
      <c r="AQ15" s="343" t="s">
        <v>135</v>
      </c>
      <c r="AR15" s="17"/>
      <c r="AS15" s="393"/>
      <c r="AT15" s="340">
        <f>H7</f>
        <v>0</v>
      </c>
      <c r="AU15" s="341">
        <v>0.35416666666666669</v>
      </c>
      <c r="AV15" s="320" t="s">
        <v>135</v>
      </c>
      <c r="AW15" s="17"/>
    </row>
    <row r="16" spans="1:50" ht="15" thickBot="1" x14ac:dyDescent="0.35">
      <c r="B16" s="573"/>
      <c r="C16" s="571"/>
      <c r="D16" s="574" t="str">
        <f>M10</f>
        <v>J.S. Thunder</v>
      </c>
      <c r="E16" s="75"/>
      <c r="F16" s="477">
        <v>6</v>
      </c>
      <c r="G16" s="9"/>
      <c r="H16" s="39"/>
      <c r="I16" s="75"/>
      <c r="J16" s="76"/>
      <c r="K16" s="9"/>
      <c r="L16" s="9"/>
      <c r="R16" s="9"/>
      <c r="S16" s="102"/>
      <c r="T16" s="28"/>
      <c r="U16" s="294"/>
      <c r="V16" s="33"/>
      <c r="W16" s="33"/>
      <c r="X16" s="33"/>
      <c r="Y16" s="33"/>
      <c r="Z16" s="33"/>
      <c r="AA16" s="33"/>
      <c r="AB16" s="33"/>
      <c r="AC16" s="33"/>
      <c r="AD16" s="33"/>
      <c r="AE16" s="295"/>
      <c r="AF16" s="94">
        <v>6</v>
      </c>
      <c r="AG16" s="95"/>
      <c r="AJ16" s="84"/>
      <c r="AM16" s="295"/>
      <c r="AN16" s="393"/>
      <c r="AO16" s="320" t="str">
        <f>D9</f>
        <v>L. Sluggers</v>
      </c>
      <c r="AP16" s="4"/>
      <c r="AQ16" s="317"/>
      <c r="AR16" s="17"/>
      <c r="AS16" s="393"/>
      <c r="AT16" s="320">
        <f>H9</f>
        <v>0</v>
      </c>
      <c r="AU16" s="4"/>
      <c r="AV16" s="319"/>
      <c r="AW16" s="17"/>
      <c r="AX16" s="295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4"/>
      <c r="V17" s="33"/>
      <c r="W17" s="33"/>
      <c r="X17" s="33"/>
      <c r="Y17" s="33"/>
      <c r="Z17" s="33"/>
      <c r="AA17" s="33"/>
      <c r="AB17" s="33"/>
      <c r="AC17" s="33"/>
      <c r="AD17" s="33"/>
      <c r="AE17" s="295"/>
      <c r="AF17" s="94">
        <v>7</v>
      </c>
      <c r="AG17" s="84"/>
      <c r="AJ17" s="97"/>
      <c r="AM17" s="295"/>
      <c r="AN17" s="393"/>
      <c r="AO17" s="320" t="str">
        <f>D10</f>
        <v>Lincroft</v>
      </c>
      <c r="AP17" s="4"/>
      <c r="AQ17" s="318"/>
      <c r="AR17" s="17"/>
      <c r="AS17" s="393"/>
      <c r="AT17" s="320">
        <f>H10</f>
        <v>0</v>
      </c>
      <c r="AU17" s="4"/>
      <c r="AV17" s="321"/>
      <c r="AW17" s="17"/>
      <c r="AX17" s="295"/>
    </row>
    <row r="18" spans="2:50" ht="15" thickBot="1" x14ac:dyDescent="0.35">
      <c r="B18" s="575">
        <v>0.44791666666666669</v>
      </c>
      <c r="C18" s="4"/>
      <c r="D18" s="572" t="str">
        <f>M13</f>
        <v>N.J. Marlins</v>
      </c>
      <c r="E18" s="69"/>
      <c r="F18" s="476">
        <v>3</v>
      </c>
      <c r="G18" s="9"/>
      <c r="H18" s="36"/>
      <c r="I18" s="69"/>
      <c r="J18" s="70"/>
      <c r="K18" s="9"/>
      <c r="L18" s="9"/>
      <c r="M18" s="530"/>
      <c r="N18" s="530"/>
      <c r="O18" s="530"/>
      <c r="P18" s="530"/>
      <c r="Q18" s="530"/>
      <c r="R18" s="9"/>
      <c r="S18" s="102"/>
      <c r="T18" s="68"/>
      <c r="V18" s="604" t="s">
        <v>84</v>
      </c>
      <c r="W18" s="605"/>
      <c r="X18" s="28"/>
      <c r="Y18" s="28"/>
      <c r="Z18" s="28"/>
      <c r="AA18" s="28"/>
      <c r="AB18" s="28"/>
      <c r="AC18" s="28"/>
      <c r="AD18" s="28"/>
      <c r="AF18" s="94">
        <v>8</v>
      </c>
      <c r="AG18" s="84"/>
      <c r="AJ18" s="84"/>
      <c r="AN18" s="393"/>
      <c r="AO18" s="320"/>
      <c r="AP18" s="320"/>
      <c r="AQ18" s="320"/>
      <c r="AR18" s="17"/>
      <c r="AS18" s="393"/>
      <c r="AT18" s="320"/>
      <c r="AU18" s="320"/>
      <c r="AV18" s="320"/>
      <c r="AW18" s="17"/>
    </row>
    <row r="19" spans="2:50" ht="15" thickBot="1" x14ac:dyDescent="0.35">
      <c r="B19" s="576"/>
      <c r="C19" s="4"/>
      <c r="D19" s="574" t="str">
        <f>M12</f>
        <v>Middletown Warriors</v>
      </c>
      <c r="E19" s="75"/>
      <c r="F19" s="477">
        <v>13</v>
      </c>
      <c r="G19" s="9"/>
      <c r="H19" s="39"/>
      <c r="I19" s="75"/>
      <c r="J19" s="76"/>
      <c r="K19" s="9"/>
      <c r="L19" s="9"/>
      <c r="R19" s="9"/>
      <c r="S19" s="102"/>
      <c r="T19" s="28"/>
      <c r="U19" s="294"/>
      <c r="V19" s="280">
        <v>1</v>
      </c>
      <c r="W19" s="281" t="s">
        <v>81</v>
      </c>
      <c r="X19" s="277"/>
      <c r="Y19" s="277"/>
      <c r="Z19" s="277"/>
      <c r="AA19" s="277"/>
      <c r="AB19" s="277"/>
      <c r="AC19" s="277"/>
      <c r="AD19" s="277"/>
      <c r="AE19" s="295"/>
      <c r="AF19" s="94">
        <v>9</v>
      </c>
      <c r="AG19" s="95"/>
      <c r="AJ19" s="95"/>
      <c r="AM19" s="295"/>
      <c r="AN19" s="393"/>
      <c r="AO19" s="320" t="s">
        <v>246</v>
      </c>
      <c r="AP19" s="319"/>
      <c r="AQ19" s="319"/>
      <c r="AR19" s="17"/>
      <c r="AS19" s="393"/>
      <c r="AT19" s="320" t="s">
        <v>246</v>
      </c>
      <c r="AU19" s="319"/>
      <c r="AV19" s="319"/>
      <c r="AW19" s="17"/>
      <c r="AX19" s="295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4"/>
      <c r="V20" s="278">
        <v>2</v>
      </c>
      <c r="W20" s="279" t="s">
        <v>82</v>
      </c>
      <c r="X20" s="287"/>
      <c r="Y20" s="287"/>
      <c r="Z20" s="287"/>
      <c r="AA20" s="287"/>
      <c r="AB20" s="287"/>
      <c r="AC20" s="287"/>
      <c r="AD20" s="287"/>
      <c r="AE20" s="295"/>
      <c r="AF20" s="94">
        <v>10</v>
      </c>
      <c r="AG20" s="97"/>
      <c r="AJ20" s="95"/>
      <c r="AM20" s="295"/>
      <c r="AN20" s="393"/>
      <c r="AO20" s="320"/>
      <c r="AP20" s="320"/>
      <c r="AQ20" s="320"/>
      <c r="AR20" s="17"/>
      <c r="AS20" s="393"/>
      <c r="AT20" s="320"/>
      <c r="AU20" s="320"/>
      <c r="AV20" s="320"/>
      <c r="AW20" s="17"/>
      <c r="AX20" s="295"/>
    </row>
    <row r="21" spans="2:50" x14ac:dyDescent="0.3">
      <c r="B21" s="575">
        <v>4.1666666666666664E-2</v>
      </c>
      <c r="C21" s="4"/>
      <c r="D21" s="577" t="str">
        <f>M10</f>
        <v>J.S. Thunder</v>
      </c>
      <c r="E21" s="98"/>
      <c r="F21" s="476">
        <v>0</v>
      </c>
      <c r="G21" s="9"/>
      <c r="H21" s="20"/>
      <c r="I21" s="69"/>
      <c r="J21" s="70"/>
      <c r="K21" s="9"/>
      <c r="L21" s="9"/>
      <c r="R21" s="9"/>
      <c r="S21" s="102"/>
      <c r="T21" s="68"/>
      <c r="V21" s="278">
        <v>3</v>
      </c>
      <c r="W21" s="437" t="s">
        <v>83</v>
      </c>
      <c r="X21" s="277"/>
      <c r="Y21" s="277"/>
      <c r="Z21" s="277"/>
      <c r="AA21" s="277"/>
      <c r="AB21" s="277"/>
      <c r="AC21" s="277"/>
      <c r="AD21" s="277"/>
      <c r="AF21" s="143">
        <v>11</v>
      </c>
      <c r="AG21" s="144"/>
      <c r="AI21" s="243" t="s">
        <v>276</v>
      </c>
      <c r="AN21" s="393"/>
      <c r="AO21" s="320" t="s">
        <v>247</v>
      </c>
      <c r="AP21" s="319"/>
      <c r="AQ21" s="319"/>
      <c r="AR21" s="17"/>
      <c r="AS21" s="393"/>
      <c r="AT21" s="320" t="s">
        <v>247</v>
      </c>
      <c r="AU21" s="319"/>
      <c r="AV21" s="319"/>
      <c r="AW21" s="17"/>
    </row>
    <row r="22" spans="2:50" ht="15" thickBot="1" x14ac:dyDescent="0.35">
      <c r="B22" s="576"/>
      <c r="C22" s="16"/>
      <c r="D22" s="578" t="str">
        <f>M13</f>
        <v>N.J. Marlins</v>
      </c>
      <c r="E22" s="101"/>
      <c r="F22" s="477">
        <v>11</v>
      </c>
      <c r="G22" s="434"/>
      <c r="H22" s="23"/>
      <c r="I22" s="75"/>
      <c r="J22" s="76"/>
      <c r="K22" s="9"/>
      <c r="L22" s="9"/>
      <c r="R22" s="9"/>
      <c r="S22" s="102"/>
      <c r="T22" s="28"/>
      <c r="U22" s="294"/>
      <c r="W22" s="606" t="s">
        <v>85</v>
      </c>
      <c r="X22" s="606"/>
      <c r="Y22" s="606"/>
      <c r="Z22" s="606"/>
      <c r="AA22" s="606"/>
      <c r="AB22" s="606"/>
      <c r="AC22" s="606"/>
      <c r="AE22" s="294"/>
      <c r="AF22" s="143">
        <v>12</v>
      </c>
      <c r="AG22" s="144"/>
      <c r="AM22" s="294"/>
      <c r="AN22" s="393"/>
      <c r="AO22" s="320" t="s">
        <v>248</v>
      </c>
      <c r="AP22" s="321"/>
      <c r="AQ22" s="322"/>
      <c r="AR22" s="17"/>
      <c r="AS22" s="393"/>
      <c r="AT22" s="320" t="s">
        <v>248</v>
      </c>
      <c r="AU22" s="321"/>
      <c r="AV22" s="321"/>
      <c r="AW22" s="17"/>
      <c r="AX22" s="294"/>
    </row>
    <row r="23" spans="2:50" ht="15" thickBot="1" x14ac:dyDescent="0.35">
      <c r="B23" s="4"/>
      <c r="G23" s="9"/>
      <c r="K23" s="4"/>
      <c r="L23" s="9"/>
      <c r="M23" s="103" t="s">
        <v>160</v>
      </c>
      <c r="N23" s="607" t="s">
        <v>136</v>
      </c>
      <c r="O23" s="608"/>
      <c r="P23" s="608"/>
      <c r="Q23" s="608"/>
      <c r="R23" s="608"/>
      <c r="S23" s="609"/>
      <c r="T23" s="68"/>
      <c r="V23" s="604" t="s">
        <v>80</v>
      </c>
      <c r="W23" s="610"/>
      <c r="X23" s="288" t="s">
        <v>137</v>
      </c>
      <c r="Y23" s="289" t="s">
        <v>138</v>
      </c>
      <c r="Z23" s="288" t="s">
        <v>139</v>
      </c>
      <c r="AA23" s="288" t="s">
        <v>81</v>
      </c>
      <c r="AB23" s="288" t="s">
        <v>140</v>
      </c>
      <c r="AC23" s="288" t="s">
        <v>141</v>
      </c>
      <c r="AD23" s="28"/>
      <c r="AF23" s="143">
        <v>13</v>
      </c>
      <c r="AG23" s="144"/>
      <c r="AN23" s="394"/>
      <c r="AO23" s="395"/>
      <c r="AP23" s="395"/>
      <c r="AQ23" s="396"/>
      <c r="AR23" s="397"/>
      <c r="AS23" s="394"/>
      <c r="AT23" s="16"/>
      <c r="AU23" s="16"/>
      <c r="AV23" s="16"/>
      <c r="AW23" s="397"/>
    </row>
    <row r="24" spans="2:50" ht="16.2" thickBot="1" x14ac:dyDescent="0.35">
      <c r="B24" s="169" t="s">
        <v>238</v>
      </c>
      <c r="C24" s="5"/>
      <c r="D24" s="438" t="str">
        <f>D6</f>
        <v>Red Bank Regional</v>
      </c>
      <c r="E24" s="7"/>
      <c r="F24" s="8"/>
      <c r="G24" s="7"/>
      <c r="H24" s="444">
        <f>H6</f>
        <v>0</v>
      </c>
      <c r="I24" s="7"/>
      <c r="J24" s="8"/>
      <c r="K24" s="9"/>
      <c r="L24" s="9"/>
      <c r="M24" s="40">
        <v>1</v>
      </c>
      <c r="N24" s="632" t="s">
        <v>260</v>
      </c>
      <c r="O24" s="596"/>
      <c r="P24" s="596"/>
      <c r="Q24" s="596"/>
      <c r="R24" s="596"/>
      <c r="S24" s="597"/>
      <c r="V24" s="282" t="s">
        <v>155</v>
      </c>
      <c r="W24" s="278"/>
      <c r="X24" s="278"/>
      <c r="Y24" s="278"/>
      <c r="Z24" s="278"/>
      <c r="AA24" s="278"/>
      <c r="AB24" s="278"/>
      <c r="AC24" s="278"/>
      <c r="AD24" s="4"/>
      <c r="AF24" s="143">
        <v>14</v>
      </c>
      <c r="AG24" s="144"/>
      <c r="AN24" s="390"/>
      <c r="AO24" s="391" t="str">
        <f>AG26</f>
        <v>12U</v>
      </c>
      <c r="AP24" s="392"/>
      <c r="AQ24" s="392"/>
      <c r="AR24" s="57"/>
      <c r="AS24" s="390"/>
      <c r="AT24" s="391" t="str">
        <f>AG26</f>
        <v>12U</v>
      </c>
      <c r="AU24" s="392"/>
      <c r="AV24" s="398"/>
    </row>
    <row r="25" spans="2:50" ht="15" thickBot="1" x14ac:dyDescent="0.35">
      <c r="B25" s="171">
        <v>41825</v>
      </c>
      <c r="C25" s="16"/>
      <c r="D25" s="441" t="str">
        <f>D7</f>
        <v>Softball Field</v>
      </c>
      <c r="E25" s="9"/>
      <c r="F25" s="104"/>
      <c r="G25" s="9"/>
      <c r="H25" s="445">
        <f>H7</f>
        <v>0</v>
      </c>
      <c r="I25" s="9"/>
      <c r="J25" s="104" t="s">
        <v>135</v>
      </c>
      <c r="K25" s="9"/>
      <c r="L25" s="9"/>
      <c r="M25" s="41">
        <v>2</v>
      </c>
      <c r="N25" s="633" t="s">
        <v>406</v>
      </c>
      <c r="O25" s="634"/>
      <c r="P25" s="634"/>
      <c r="Q25" s="634"/>
      <c r="R25" s="634"/>
      <c r="S25" s="635"/>
      <c r="V25" s="282" t="s">
        <v>155</v>
      </c>
      <c r="W25" s="284"/>
      <c r="X25" s="278"/>
      <c r="Y25" s="278"/>
      <c r="Z25" s="278"/>
      <c r="AA25" s="278"/>
      <c r="AB25" s="278"/>
      <c r="AC25" s="278"/>
      <c r="AD25" s="34"/>
      <c r="AF25" s="145">
        <v>15</v>
      </c>
      <c r="AG25" s="146"/>
      <c r="AN25" s="393"/>
      <c r="AO25" s="320" t="s">
        <v>244</v>
      </c>
      <c r="AP25" s="320"/>
      <c r="AQ25" s="320"/>
      <c r="AR25" s="17"/>
      <c r="AS25" s="393"/>
      <c r="AT25" s="320" t="s">
        <v>244</v>
      </c>
      <c r="AU25" s="320"/>
      <c r="AV25" s="399"/>
    </row>
    <row r="26" spans="2:50" ht="15" thickBot="1" x14ac:dyDescent="0.35">
      <c r="B26" s="45">
        <v>0.35416666666666669</v>
      </c>
      <c r="C26" s="4"/>
      <c r="D26" s="36" t="str">
        <f>M12</f>
        <v>Middletown Warriors</v>
      </c>
      <c r="E26" s="69"/>
      <c r="F26" s="476">
        <v>4</v>
      </c>
      <c r="G26" s="9"/>
      <c r="H26" s="36"/>
      <c r="I26" s="69"/>
      <c r="J26" s="70"/>
      <c r="K26" s="9"/>
      <c r="L26" s="9"/>
      <c r="M26" s="41"/>
      <c r="N26" s="633"/>
      <c r="O26" s="634"/>
      <c r="P26" s="634"/>
      <c r="Q26" s="634"/>
      <c r="R26" s="634"/>
      <c r="S26" s="635"/>
      <c r="V26" s="283" t="s">
        <v>159</v>
      </c>
      <c r="W26" s="71"/>
      <c r="X26" s="72"/>
      <c r="Y26" s="73"/>
      <c r="Z26" s="73"/>
      <c r="AA26" s="73"/>
      <c r="AB26" s="73"/>
      <c r="AC26" s="74"/>
      <c r="AD26" s="4"/>
      <c r="AF26" s="107" t="s">
        <v>161</v>
      </c>
      <c r="AG26" s="108" t="s">
        <v>156</v>
      </c>
      <c r="AN26" s="393"/>
      <c r="AO26" s="320" t="s">
        <v>245</v>
      </c>
      <c r="AP26" s="320"/>
      <c r="AQ26" s="320"/>
      <c r="AR26" s="17"/>
      <c r="AS26" s="393"/>
      <c r="AT26" s="320" t="s">
        <v>245</v>
      </c>
      <c r="AU26" s="320"/>
      <c r="AV26" s="399"/>
    </row>
    <row r="27" spans="2:50" ht="15" thickBot="1" x14ac:dyDescent="0.35">
      <c r="B27" s="22"/>
      <c r="C27" s="4"/>
      <c r="D27" s="39" t="str">
        <f>M11</f>
        <v>Lincroft</v>
      </c>
      <c r="E27" s="75"/>
      <c r="F27" s="477">
        <v>2</v>
      </c>
      <c r="G27" s="9"/>
      <c r="H27" s="39"/>
      <c r="I27" s="75"/>
      <c r="J27" s="76"/>
      <c r="K27" s="9"/>
      <c r="L27" s="9"/>
      <c r="M27" s="68"/>
      <c r="N27" s="68"/>
      <c r="O27" s="68"/>
      <c r="P27" s="68"/>
      <c r="Q27" s="68"/>
      <c r="R27" s="68"/>
      <c r="S27" s="28"/>
      <c r="V27" s="283" t="s">
        <v>159</v>
      </c>
      <c r="W27" s="278"/>
      <c r="X27" s="278"/>
      <c r="Y27" s="278"/>
      <c r="Z27" s="278"/>
      <c r="AA27" s="278"/>
      <c r="AB27" s="278"/>
      <c r="AC27" s="278"/>
      <c r="AD27" s="4"/>
      <c r="AF27" s="109" t="s">
        <v>146</v>
      </c>
      <c r="AG27" s="110" t="s">
        <v>76</v>
      </c>
      <c r="AN27" s="393"/>
      <c r="AO27" s="339">
        <f>AO14</f>
        <v>41826</v>
      </c>
      <c r="AP27" s="320"/>
      <c r="AQ27" s="320"/>
      <c r="AR27" s="17"/>
      <c r="AS27" s="393"/>
      <c r="AT27" s="339">
        <f>$AO$27</f>
        <v>41826</v>
      </c>
      <c r="AU27" s="320"/>
      <c r="AV27" s="399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377</v>
      </c>
      <c r="AN28" s="393"/>
      <c r="AO28" s="340" t="str">
        <f>D7</f>
        <v>Softball Field</v>
      </c>
      <c r="AP28" s="341">
        <f>B12</f>
        <v>0.44791666666666669</v>
      </c>
      <c r="AQ28" s="320" t="s">
        <v>135</v>
      </c>
      <c r="AR28" s="17"/>
      <c r="AS28" s="393"/>
      <c r="AT28" s="340">
        <f>$AT$106</f>
        <v>0</v>
      </c>
      <c r="AU28" s="341">
        <f>$AP$28</f>
        <v>0.44791666666666669</v>
      </c>
      <c r="AV28" s="399" t="s">
        <v>135</v>
      </c>
    </row>
    <row r="29" spans="2:50" x14ac:dyDescent="0.3">
      <c r="B29" s="30">
        <v>0.44791666666666669</v>
      </c>
      <c r="C29" s="4"/>
      <c r="D29" s="36" t="str">
        <f>M10</f>
        <v>J.S. Thunder</v>
      </c>
      <c r="E29" s="69"/>
      <c r="F29" s="476">
        <v>1</v>
      </c>
      <c r="G29" s="9"/>
      <c r="H29" s="36"/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164</v>
      </c>
      <c r="AG29" s="110"/>
      <c r="AN29" s="393"/>
      <c r="AO29" s="333" t="str">
        <f>D12</f>
        <v>Middletown Warriors</v>
      </c>
      <c r="AP29" s="4"/>
      <c r="AQ29" s="319"/>
      <c r="AR29" s="17"/>
      <c r="AS29" s="393"/>
      <c r="AT29" s="320">
        <f>H12</f>
        <v>0</v>
      </c>
      <c r="AU29" s="4"/>
      <c r="AV29" s="164"/>
    </row>
    <row r="30" spans="2:50" ht="16.2" thickBot="1" x14ac:dyDescent="0.35">
      <c r="B30" s="31"/>
      <c r="C30" s="4"/>
      <c r="D30" s="39" t="str">
        <f>M12</f>
        <v>Middletown Warriors</v>
      </c>
      <c r="E30" s="75"/>
      <c r="F30" s="477">
        <v>11</v>
      </c>
      <c r="G30" s="9"/>
      <c r="H30" s="39"/>
      <c r="I30" s="75"/>
      <c r="J30" s="76"/>
      <c r="K30" s="9"/>
      <c r="L30" s="9"/>
      <c r="M30" s="592" t="str">
        <f>AG26</f>
        <v>12U</v>
      </c>
      <c r="N30" s="593"/>
      <c r="O30" s="593"/>
      <c r="P30" s="593"/>
      <c r="Q30" s="593"/>
      <c r="R30" s="593"/>
      <c r="S30" s="594"/>
      <c r="AF30" s="111"/>
      <c r="AG30" s="112"/>
      <c r="AN30" s="393"/>
      <c r="AO30" s="333" t="str">
        <f>D13</f>
        <v>L. Sluggers</v>
      </c>
      <c r="AP30" s="4"/>
      <c r="AQ30" s="321"/>
      <c r="AR30" s="17"/>
      <c r="AS30" s="393"/>
      <c r="AT30" s="320">
        <f>H13</f>
        <v>0</v>
      </c>
      <c r="AU30" s="4"/>
      <c r="AV30" s="400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592" t="s">
        <v>148</v>
      </c>
      <c r="N31" s="593"/>
      <c r="O31" s="593"/>
      <c r="P31" s="593"/>
      <c r="Q31" s="593"/>
      <c r="R31" s="593"/>
      <c r="S31" s="594"/>
      <c r="AF31" s="147" t="s">
        <v>165</v>
      </c>
      <c r="AG31" s="148"/>
      <c r="AN31" s="393"/>
      <c r="AO31" s="320"/>
      <c r="AP31" s="320"/>
      <c r="AQ31" s="320"/>
      <c r="AR31" s="17"/>
      <c r="AS31" s="393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M11</f>
        <v>Lincroft</v>
      </c>
      <c r="E32" s="117"/>
      <c r="F32" s="476">
        <v>0</v>
      </c>
      <c r="G32" s="9"/>
      <c r="H32" s="36"/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3"/>
      <c r="AO32" s="320" t="s">
        <v>246</v>
      </c>
      <c r="AP32" s="319"/>
      <c r="AQ32" s="319"/>
      <c r="AR32" s="17"/>
      <c r="AS32" s="393"/>
      <c r="AT32" s="320" t="s">
        <v>246</v>
      </c>
      <c r="AU32" s="319"/>
      <c r="AV32" s="401"/>
    </row>
    <row r="33" spans="2:49" ht="15" thickBot="1" x14ac:dyDescent="0.35">
      <c r="B33" s="31"/>
      <c r="C33" s="4"/>
      <c r="D33" s="49" t="str">
        <f>M13</f>
        <v>N.J. Marlins</v>
      </c>
      <c r="E33" s="9"/>
      <c r="F33" s="477">
        <v>6</v>
      </c>
      <c r="G33" s="9"/>
      <c r="H33" s="49"/>
      <c r="I33" s="75"/>
      <c r="J33" s="76"/>
      <c r="K33" s="9"/>
      <c r="L33" s="9"/>
      <c r="M33" s="589" t="str">
        <f>IF(J46&lt;&gt;"",(IF(J46&gt;J47,F46,F47)),"")</f>
        <v>Middletown Warriors</v>
      </c>
      <c r="N33" s="590"/>
      <c r="O33" s="590"/>
      <c r="P33" s="590"/>
      <c r="Q33" s="590"/>
      <c r="R33" s="590"/>
      <c r="S33" s="591"/>
      <c r="AF33" t="s">
        <v>350</v>
      </c>
      <c r="AG33" s="520">
        <v>41824</v>
      </c>
      <c r="AN33" s="393"/>
      <c r="AO33" s="320"/>
      <c r="AP33" s="320"/>
      <c r="AQ33" s="320"/>
      <c r="AR33" s="17"/>
      <c r="AS33" s="393"/>
      <c r="AT33" s="320"/>
      <c r="AU33" s="320"/>
      <c r="AV33" s="399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589"/>
      <c r="N34" s="590"/>
      <c r="O34" s="590"/>
      <c r="P34" s="590"/>
      <c r="Q34" s="590"/>
      <c r="R34" s="590"/>
      <c r="S34" s="591"/>
      <c r="AF34" t="s">
        <v>238</v>
      </c>
      <c r="AG34" s="520">
        <v>41825</v>
      </c>
      <c r="AN34" s="393"/>
      <c r="AO34" s="320" t="s">
        <v>247</v>
      </c>
      <c r="AP34" s="319"/>
      <c r="AQ34" s="319"/>
      <c r="AR34" s="17"/>
      <c r="AS34" s="393"/>
      <c r="AT34" s="320" t="s">
        <v>247</v>
      </c>
      <c r="AU34" s="319"/>
      <c r="AV34" s="401"/>
    </row>
    <row r="35" spans="2:49" ht="15" thickBot="1" x14ac:dyDescent="0.35">
      <c r="B35" s="30">
        <v>0.13541666666666666</v>
      </c>
      <c r="C35" s="4"/>
      <c r="D35" s="36" t="str">
        <f>M9</f>
        <v>L. Sluggers</v>
      </c>
      <c r="E35" s="69"/>
      <c r="F35" s="476">
        <v>0</v>
      </c>
      <c r="G35" s="9"/>
      <c r="H35" s="36"/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239</v>
      </c>
      <c r="AG35" s="520">
        <v>41826</v>
      </c>
      <c r="AN35" s="393"/>
      <c r="AO35" s="320" t="s">
        <v>248</v>
      </c>
      <c r="AP35" s="321"/>
      <c r="AQ35" s="321"/>
      <c r="AR35" s="17"/>
      <c r="AS35" s="393"/>
      <c r="AT35" s="320" t="s">
        <v>248</v>
      </c>
      <c r="AU35" s="321"/>
      <c r="AV35" s="402"/>
    </row>
    <row r="36" spans="2:49" ht="15" thickBot="1" x14ac:dyDescent="0.35">
      <c r="B36" s="31"/>
      <c r="C36" s="4"/>
      <c r="D36" s="39" t="str">
        <f>M10</f>
        <v>J.S. Thunder</v>
      </c>
      <c r="E36" s="75"/>
      <c r="F36" s="477">
        <v>10</v>
      </c>
      <c r="G36" s="9"/>
      <c r="H36" s="39"/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94"/>
      <c r="AO36" s="395"/>
      <c r="AP36" s="395"/>
      <c r="AQ36" s="395"/>
      <c r="AR36" s="397"/>
      <c r="AS36" s="393"/>
      <c r="AT36" s="320"/>
      <c r="AU36" s="320"/>
      <c r="AV36" s="399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90"/>
      <c r="AO37" s="391" t="str">
        <f>AG26</f>
        <v>12U</v>
      </c>
      <c r="AP37" s="392"/>
      <c r="AQ37" s="392"/>
      <c r="AR37" s="57"/>
      <c r="AS37" s="390"/>
      <c r="AT37" s="391" t="str">
        <f>AG26</f>
        <v>12U</v>
      </c>
      <c r="AU37" s="392"/>
      <c r="AV37" s="392"/>
      <c r="AW37" s="57"/>
    </row>
    <row r="38" spans="2:49" x14ac:dyDescent="0.3">
      <c r="B38" s="30">
        <v>0.22916666666666666</v>
      </c>
      <c r="C38" s="4"/>
      <c r="D38" s="20" t="str">
        <f>M13</f>
        <v>N.J. Marlins</v>
      </c>
      <c r="E38" s="98"/>
      <c r="F38" s="476">
        <v>7</v>
      </c>
      <c r="G38" s="9"/>
      <c r="H38" s="36"/>
      <c r="I38" s="439"/>
      <c r="J38" s="51"/>
      <c r="K38" s="4"/>
      <c r="L38" s="9"/>
      <c r="AN38" s="393"/>
      <c r="AO38" s="320" t="s">
        <v>244</v>
      </c>
      <c r="AP38" s="320"/>
      <c r="AQ38" s="320"/>
      <c r="AR38" s="17"/>
      <c r="AS38" s="393"/>
      <c r="AT38" s="320" t="s">
        <v>244</v>
      </c>
      <c r="AU38" s="320"/>
      <c r="AV38" s="320"/>
      <c r="AW38" s="17"/>
    </row>
    <row r="39" spans="2:49" ht="15" thickBot="1" x14ac:dyDescent="0.35">
      <c r="B39" s="31"/>
      <c r="C39" s="16"/>
      <c r="D39" s="23" t="str">
        <f>M9</f>
        <v>L. Sluggers</v>
      </c>
      <c r="E39" s="101"/>
      <c r="F39" s="477">
        <v>8</v>
      </c>
      <c r="G39" s="434"/>
      <c r="H39" s="39"/>
      <c r="I39" s="440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3"/>
      <c r="AO39" s="320" t="s">
        <v>245</v>
      </c>
      <c r="AP39" s="320"/>
      <c r="AQ39" s="320"/>
      <c r="AR39" s="17"/>
      <c r="AS39" s="393"/>
      <c r="AT39" s="320" t="s">
        <v>245</v>
      </c>
      <c r="AU39" s="320"/>
      <c r="AV39" s="320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3"/>
      <c r="AO40" s="339">
        <f>$AO$27</f>
        <v>41826</v>
      </c>
      <c r="AP40" s="320"/>
      <c r="AQ40" s="320"/>
      <c r="AR40" s="17"/>
      <c r="AS40" s="393"/>
      <c r="AT40" s="339">
        <f>$AO$27</f>
        <v>41826</v>
      </c>
      <c r="AU40" s="320"/>
      <c r="AV40" s="320"/>
      <c r="AW40" s="17"/>
    </row>
    <row r="41" spans="2:49" x14ac:dyDescent="0.3">
      <c r="B41" s="169" t="s">
        <v>239</v>
      </c>
      <c r="D41" s="130" t="str">
        <f>D24</f>
        <v>Red Bank Regional</v>
      </c>
      <c r="E41" s="7"/>
      <c r="F41" s="585" t="s">
        <v>136</v>
      </c>
      <c r="G41" s="585"/>
      <c r="H41" s="586"/>
      <c r="I41" s="7"/>
      <c r="J41" s="8"/>
      <c r="K41" s="28"/>
      <c r="L41" s="131"/>
      <c r="M41" s="131"/>
      <c r="N41" s="447"/>
      <c r="O41" s="442"/>
      <c r="P41" s="442"/>
      <c r="Q41" s="442"/>
      <c r="R41" s="442"/>
      <c r="S41" s="442"/>
      <c r="AN41" s="393"/>
      <c r="AO41" s="340" t="str">
        <f>$AO$28</f>
        <v>Softball Field</v>
      </c>
      <c r="AP41" s="341">
        <f>B15</f>
        <v>0.35416666666666669</v>
      </c>
      <c r="AQ41" s="320" t="s">
        <v>135</v>
      </c>
      <c r="AR41" s="17"/>
      <c r="AS41" s="393"/>
      <c r="AT41" s="340">
        <f>$AT$106</f>
        <v>0</v>
      </c>
      <c r="AU41" s="341">
        <f>$AP$41</f>
        <v>0.35416666666666669</v>
      </c>
      <c r="AV41" s="320" t="s">
        <v>135</v>
      </c>
      <c r="AW41" s="17"/>
    </row>
    <row r="42" spans="2:49" ht="15" thickBot="1" x14ac:dyDescent="0.35">
      <c r="B42" s="256">
        <v>41826</v>
      </c>
      <c r="C42" s="16"/>
      <c r="D42" s="132" t="str">
        <f>D25</f>
        <v>Softball Field</v>
      </c>
      <c r="E42" s="434"/>
      <c r="F42" s="587"/>
      <c r="G42" s="587"/>
      <c r="H42" s="588"/>
      <c r="I42" s="434" t="s">
        <v>135</v>
      </c>
      <c r="J42" s="13" t="s">
        <v>135</v>
      </c>
      <c r="K42" s="28"/>
      <c r="L42" s="131"/>
      <c r="M42" s="131"/>
      <c r="N42" s="447"/>
      <c r="O42" s="442"/>
      <c r="P42" s="442"/>
      <c r="Q42" s="442"/>
      <c r="R42" s="442"/>
      <c r="S42" s="442"/>
      <c r="AN42" s="393"/>
      <c r="AO42" s="333" t="str">
        <f>D15</f>
        <v>Lincroft</v>
      </c>
      <c r="AP42" s="4"/>
      <c r="AQ42" s="319"/>
      <c r="AR42" s="17"/>
      <c r="AS42" s="393"/>
      <c r="AT42" s="333">
        <f>H15</f>
        <v>0</v>
      </c>
      <c r="AU42" s="4"/>
      <c r="AV42" s="319"/>
      <c r="AW42" s="17"/>
    </row>
    <row r="43" spans="2:49" x14ac:dyDescent="0.3">
      <c r="B43" s="30"/>
      <c r="D43" s="51"/>
      <c r="E43" s="133"/>
      <c r="F43" s="595">
        <f>N26</f>
        <v>0</v>
      </c>
      <c r="G43" s="596"/>
      <c r="H43" s="597"/>
      <c r="I43" s="446"/>
      <c r="J43" s="271"/>
      <c r="K43" s="28"/>
      <c r="L43" s="131"/>
      <c r="M43" s="131"/>
      <c r="N43" s="447"/>
      <c r="O43" s="442"/>
      <c r="P43" s="442"/>
      <c r="Q43" s="442"/>
      <c r="R43" s="442"/>
      <c r="S43" s="442"/>
      <c r="AN43" s="393"/>
      <c r="AO43" s="333" t="str">
        <f>D16</f>
        <v>J.S. Thunder</v>
      </c>
      <c r="AP43" s="4"/>
      <c r="AQ43" s="321"/>
      <c r="AR43" s="17"/>
      <c r="AS43" s="393"/>
      <c r="AT43" s="333">
        <f>H16</f>
        <v>0</v>
      </c>
      <c r="AU43" s="4"/>
      <c r="AV43" s="321"/>
      <c r="AW43" s="17"/>
    </row>
    <row r="44" spans="2:49" ht="15" thickBot="1" x14ac:dyDescent="0.35">
      <c r="B44" s="31"/>
      <c r="D44" s="52"/>
      <c r="E44" s="135"/>
      <c r="F44" s="598"/>
      <c r="G44" s="599"/>
      <c r="H44" s="600"/>
      <c r="I44" s="136"/>
      <c r="J44" s="272"/>
      <c r="K44" s="28"/>
      <c r="L44" s="131"/>
      <c r="M44" s="131"/>
      <c r="N44" s="447"/>
      <c r="O44" s="442"/>
      <c r="P44" s="442"/>
      <c r="Q44" s="442"/>
      <c r="R44" s="442"/>
      <c r="S44" s="442"/>
      <c r="AN44" s="393"/>
      <c r="AO44" s="320"/>
      <c r="AP44" s="320"/>
      <c r="AQ44" s="320"/>
      <c r="AR44" s="17"/>
      <c r="AS44" s="393"/>
      <c r="AT44" s="320"/>
      <c r="AU44" s="320"/>
      <c r="AV44" s="320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28"/>
      <c r="K45" s="28"/>
      <c r="L45" s="131"/>
      <c r="M45" s="131"/>
      <c r="N45" s="447"/>
      <c r="O45" s="442"/>
      <c r="P45" s="442"/>
      <c r="Q45" s="442"/>
      <c r="R45" s="442"/>
      <c r="S45" s="442"/>
      <c r="AN45" s="393"/>
      <c r="AO45" s="320" t="s">
        <v>246</v>
      </c>
      <c r="AP45" s="319"/>
      <c r="AQ45" s="319"/>
      <c r="AR45" s="17"/>
      <c r="AS45" s="393"/>
      <c r="AT45" s="320" t="s">
        <v>246</v>
      </c>
      <c r="AU45" s="319"/>
      <c r="AV45" s="319"/>
      <c r="AW45" s="17"/>
    </row>
    <row r="46" spans="2:49" ht="15" thickBot="1" x14ac:dyDescent="0.35">
      <c r="B46" s="575">
        <v>0.14583333333333334</v>
      </c>
      <c r="D46" s="51" t="s">
        <v>150</v>
      </c>
      <c r="E46" s="140"/>
      <c r="F46" s="595" t="str">
        <f>N25</f>
        <v>N.J. Marlins</v>
      </c>
      <c r="G46" s="596"/>
      <c r="H46" s="597"/>
      <c r="I46" s="141"/>
      <c r="J46" s="271">
        <v>0</v>
      </c>
      <c r="K46" s="28"/>
      <c r="L46" s="131"/>
      <c r="M46" s="131"/>
      <c r="N46" s="447"/>
      <c r="O46" s="442"/>
      <c r="P46" s="442"/>
      <c r="Q46" s="442"/>
      <c r="R46" s="442"/>
      <c r="S46" s="442"/>
      <c r="AN46" s="393"/>
      <c r="AO46" s="320"/>
      <c r="AP46" s="320"/>
      <c r="AQ46" s="320"/>
      <c r="AR46" s="17"/>
      <c r="AS46" s="393"/>
      <c r="AT46" s="320"/>
      <c r="AU46" s="320"/>
      <c r="AV46" s="320"/>
      <c r="AW46" s="17"/>
    </row>
    <row r="47" spans="2:49" ht="15" thickBot="1" x14ac:dyDescent="0.35">
      <c r="B47" s="576"/>
      <c r="D47" s="52" t="s">
        <v>151</v>
      </c>
      <c r="E47" s="142"/>
      <c r="F47" s="595" t="str">
        <f>N24</f>
        <v>Middletown Warriors</v>
      </c>
      <c r="G47" s="596"/>
      <c r="H47" s="597"/>
      <c r="I47" s="53"/>
      <c r="J47" s="272">
        <v>10</v>
      </c>
      <c r="K47" s="28"/>
      <c r="L47" s="131"/>
      <c r="M47" s="34"/>
      <c r="N47" s="34"/>
      <c r="O47" s="4"/>
      <c r="P47" s="4"/>
      <c r="Q47" s="4"/>
      <c r="R47" s="4"/>
      <c r="S47" s="4"/>
      <c r="AN47" s="393"/>
      <c r="AO47" s="320" t="s">
        <v>247</v>
      </c>
      <c r="AP47" s="319"/>
      <c r="AQ47" s="319"/>
      <c r="AR47" s="17"/>
      <c r="AS47" s="393"/>
      <c r="AT47" s="320" t="s">
        <v>247</v>
      </c>
      <c r="AU47" s="319"/>
      <c r="AV47" s="319"/>
      <c r="AW47" s="17"/>
    </row>
    <row r="48" spans="2:49" x14ac:dyDescent="0.3">
      <c r="AN48" s="393"/>
      <c r="AO48" s="320" t="s">
        <v>248</v>
      </c>
      <c r="AP48" s="321"/>
      <c r="AQ48" s="321"/>
      <c r="AR48" s="17"/>
      <c r="AS48" s="393"/>
      <c r="AT48" s="320" t="s">
        <v>248</v>
      </c>
      <c r="AU48" s="321"/>
      <c r="AV48" s="321"/>
      <c r="AW48" s="17"/>
    </row>
    <row r="49" spans="40:49" ht="15" thickBot="1" x14ac:dyDescent="0.35">
      <c r="AN49" s="394"/>
      <c r="AO49" s="395"/>
      <c r="AP49" s="395"/>
      <c r="AQ49" s="395"/>
      <c r="AR49" s="397"/>
      <c r="AS49" s="394"/>
      <c r="AT49" s="395"/>
      <c r="AU49" s="395"/>
      <c r="AV49" s="395"/>
      <c r="AW49" s="397"/>
    </row>
    <row r="50" spans="40:49" ht="15.6" x14ac:dyDescent="0.3">
      <c r="AN50" s="390"/>
      <c r="AO50" s="391" t="str">
        <f>AG26</f>
        <v>12U</v>
      </c>
      <c r="AP50" s="392"/>
      <c r="AQ50" s="392"/>
      <c r="AR50" s="57"/>
      <c r="AS50" s="390"/>
      <c r="AT50" s="391" t="str">
        <f>AG26</f>
        <v>12U</v>
      </c>
      <c r="AU50" s="392"/>
      <c r="AV50" s="392"/>
      <c r="AW50" s="57"/>
    </row>
    <row r="51" spans="40:49" x14ac:dyDescent="0.3">
      <c r="AN51" s="393"/>
      <c r="AO51" s="320" t="s">
        <v>244</v>
      </c>
      <c r="AP51" s="320"/>
      <c r="AQ51" s="320"/>
      <c r="AR51" s="17"/>
      <c r="AS51" s="393"/>
      <c r="AT51" s="320" t="s">
        <v>244</v>
      </c>
      <c r="AU51" s="320"/>
      <c r="AV51" s="320"/>
      <c r="AW51" s="17"/>
    </row>
    <row r="52" spans="40:49" x14ac:dyDescent="0.3">
      <c r="AN52" s="393"/>
      <c r="AO52" s="320" t="s">
        <v>245</v>
      </c>
      <c r="AP52" s="320"/>
      <c r="AQ52" s="320"/>
      <c r="AR52" s="17"/>
      <c r="AS52" s="393"/>
      <c r="AT52" s="320" t="s">
        <v>245</v>
      </c>
      <c r="AU52" s="320"/>
      <c r="AV52" s="320"/>
      <c r="AW52" s="17"/>
    </row>
    <row r="53" spans="40:49" x14ac:dyDescent="0.3">
      <c r="AN53" s="393"/>
      <c r="AO53" s="339">
        <f>$AO$27</f>
        <v>41826</v>
      </c>
      <c r="AP53" s="320"/>
      <c r="AQ53" s="320"/>
      <c r="AR53" s="17"/>
      <c r="AS53" s="393"/>
      <c r="AT53" s="339">
        <f>$AO$27</f>
        <v>41826</v>
      </c>
      <c r="AU53" s="320"/>
      <c r="AV53" s="320"/>
      <c r="AW53" s="17"/>
    </row>
    <row r="54" spans="40:49" x14ac:dyDescent="0.3">
      <c r="AN54" s="393"/>
      <c r="AO54" s="340" t="str">
        <f>$AO$28</f>
        <v>Softball Field</v>
      </c>
      <c r="AP54" s="341">
        <f>B18</f>
        <v>0.44791666666666669</v>
      </c>
      <c r="AQ54" s="320" t="s">
        <v>135</v>
      </c>
      <c r="AR54" s="17"/>
      <c r="AS54" s="393"/>
      <c r="AT54" s="340">
        <f>$AT$106</f>
        <v>0</v>
      </c>
      <c r="AU54" s="341">
        <f>$AP$54</f>
        <v>0.44791666666666669</v>
      </c>
      <c r="AV54" s="320" t="s">
        <v>135</v>
      </c>
      <c r="AW54" s="17"/>
    </row>
    <row r="55" spans="40:49" x14ac:dyDescent="0.3">
      <c r="AN55" s="393"/>
      <c r="AO55" s="333" t="str">
        <f>D18</f>
        <v>N.J. Marlins</v>
      </c>
      <c r="AP55" s="4"/>
      <c r="AQ55" s="319"/>
      <c r="AR55" s="17"/>
      <c r="AS55" s="393"/>
      <c r="AT55" s="333">
        <f>H18</f>
        <v>0</v>
      </c>
      <c r="AU55" s="4"/>
      <c r="AV55" s="319"/>
      <c r="AW55" s="17"/>
    </row>
    <row r="56" spans="40:49" x14ac:dyDescent="0.3">
      <c r="AN56" s="393"/>
      <c r="AO56" s="333" t="str">
        <f>D19</f>
        <v>Middletown Warriors</v>
      </c>
      <c r="AP56" s="4"/>
      <c r="AQ56" s="321"/>
      <c r="AR56" s="17"/>
      <c r="AS56" s="393"/>
      <c r="AT56" s="333">
        <f>H19</f>
        <v>0</v>
      </c>
      <c r="AU56" s="4"/>
      <c r="AV56" s="321"/>
      <c r="AW56" s="17"/>
    </row>
    <row r="57" spans="40:49" x14ac:dyDescent="0.3">
      <c r="AN57" s="393"/>
      <c r="AO57" s="320"/>
      <c r="AP57" s="320"/>
      <c r="AQ57" s="320"/>
      <c r="AR57" s="17"/>
      <c r="AS57" s="393"/>
      <c r="AT57" s="320"/>
      <c r="AU57" s="320"/>
      <c r="AV57" s="320"/>
      <c r="AW57" s="17"/>
    </row>
    <row r="58" spans="40:49" x14ac:dyDescent="0.3">
      <c r="AN58" s="393"/>
      <c r="AO58" s="320" t="s">
        <v>246</v>
      </c>
      <c r="AP58" s="319"/>
      <c r="AQ58" s="319"/>
      <c r="AR58" s="17"/>
      <c r="AS58" s="393"/>
      <c r="AT58" s="320" t="s">
        <v>246</v>
      </c>
      <c r="AU58" s="319"/>
      <c r="AV58" s="319"/>
      <c r="AW58" s="17"/>
    </row>
    <row r="59" spans="40:49" x14ac:dyDescent="0.3">
      <c r="AN59" s="393"/>
      <c r="AO59" s="320"/>
      <c r="AP59" s="320"/>
      <c r="AQ59" s="320"/>
      <c r="AR59" s="17"/>
      <c r="AS59" s="393"/>
      <c r="AT59" s="320"/>
      <c r="AU59" s="320"/>
      <c r="AV59" s="320"/>
      <c r="AW59" s="17"/>
    </row>
    <row r="60" spans="40:49" x14ac:dyDescent="0.3">
      <c r="AN60" s="393"/>
      <c r="AO60" s="320" t="s">
        <v>247</v>
      </c>
      <c r="AP60" s="319"/>
      <c r="AQ60" s="319"/>
      <c r="AR60" s="17"/>
      <c r="AS60" s="393"/>
      <c r="AT60" s="320" t="s">
        <v>247</v>
      </c>
      <c r="AU60" s="319"/>
      <c r="AV60" s="319"/>
      <c r="AW60" s="17"/>
    </row>
    <row r="61" spans="40:49" x14ac:dyDescent="0.3">
      <c r="AN61" s="393"/>
      <c r="AO61" s="320" t="s">
        <v>248</v>
      </c>
      <c r="AP61" s="321"/>
      <c r="AQ61" s="321"/>
      <c r="AR61" s="17"/>
      <c r="AS61" s="393"/>
      <c r="AT61" s="320" t="s">
        <v>248</v>
      </c>
      <c r="AU61" s="321"/>
      <c r="AV61" s="321"/>
      <c r="AW61" s="17"/>
    </row>
    <row r="62" spans="40:49" ht="15" thickBot="1" x14ac:dyDescent="0.35">
      <c r="AN62" s="394"/>
      <c r="AO62" s="16"/>
      <c r="AP62" s="16"/>
      <c r="AQ62" s="16"/>
      <c r="AR62" s="397"/>
      <c r="AS62" s="394"/>
      <c r="AT62" s="16"/>
      <c r="AU62" s="16"/>
      <c r="AV62" s="16"/>
      <c r="AW62" s="397"/>
    </row>
    <row r="63" spans="40:49" ht="15.6" x14ac:dyDescent="0.3">
      <c r="AN63" s="390"/>
      <c r="AO63" s="391" t="str">
        <f>AG26</f>
        <v>12U</v>
      </c>
      <c r="AP63" s="392"/>
      <c r="AQ63" s="392"/>
      <c r="AR63" s="57"/>
      <c r="AS63" s="390"/>
      <c r="AT63" s="391" t="str">
        <f>AG26</f>
        <v>12U</v>
      </c>
      <c r="AU63" s="392"/>
      <c r="AV63" s="392"/>
      <c r="AW63" s="57"/>
    </row>
    <row r="64" spans="40:49" x14ac:dyDescent="0.3">
      <c r="AN64" s="393"/>
      <c r="AO64" s="320" t="s">
        <v>244</v>
      </c>
      <c r="AP64" s="320"/>
      <c r="AQ64" s="320"/>
      <c r="AR64" s="17"/>
      <c r="AS64" s="393"/>
      <c r="AT64" s="320" t="s">
        <v>244</v>
      </c>
      <c r="AU64" s="320"/>
      <c r="AV64" s="320"/>
      <c r="AW64" s="17"/>
    </row>
    <row r="65" spans="40:49" x14ac:dyDescent="0.3">
      <c r="AN65" s="393"/>
      <c r="AO65" s="320" t="s">
        <v>245</v>
      </c>
      <c r="AP65" s="320"/>
      <c r="AQ65" s="320"/>
      <c r="AR65" s="17"/>
      <c r="AS65" s="393"/>
      <c r="AT65" s="320" t="s">
        <v>245</v>
      </c>
      <c r="AU65" s="320"/>
      <c r="AV65" s="320"/>
      <c r="AW65" s="17"/>
    </row>
    <row r="66" spans="40:49" x14ac:dyDescent="0.3">
      <c r="AN66" s="393"/>
      <c r="AO66" s="339">
        <f>$AO$27</f>
        <v>41826</v>
      </c>
      <c r="AP66" s="320"/>
      <c r="AQ66" s="320"/>
      <c r="AR66" s="17"/>
      <c r="AS66" s="393"/>
      <c r="AT66" s="339">
        <f>$AO$27</f>
        <v>41826</v>
      </c>
      <c r="AU66" s="320"/>
      <c r="AV66" s="320"/>
      <c r="AW66" s="17"/>
    </row>
    <row r="67" spans="40:49" x14ac:dyDescent="0.3">
      <c r="AN67" s="393"/>
      <c r="AO67" s="340" t="str">
        <f>$AO$28</f>
        <v>Softball Field</v>
      </c>
      <c r="AP67" s="341">
        <f>B21</f>
        <v>4.1666666666666664E-2</v>
      </c>
      <c r="AQ67" s="320" t="s">
        <v>135</v>
      </c>
      <c r="AR67" s="17"/>
      <c r="AS67" s="393"/>
      <c r="AT67" s="340">
        <f>$AT$106</f>
        <v>0</v>
      </c>
      <c r="AU67" s="341">
        <f>$AP$67</f>
        <v>4.1666666666666664E-2</v>
      </c>
      <c r="AV67" s="320" t="s">
        <v>135</v>
      </c>
      <c r="AW67" s="17"/>
    </row>
    <row r="68" spans="40:49" x14ac:dyDescent="0.3">
      <c r="AN68" s="393"/>
      <c r="AO68" s="333" t="str">
        <f>D21</f>
        <v>J.S. Thunder</v>
      </c>
      <c r="AP68" s="4"/>
      <c r="AQ68" s="319"/>
      <c r="AR68" s="17"/>
      <c r="AS68" s="393"/>
      <c r="AT68" s="333">
        <f>H21</f>
        <v>0</v>
      </c>
      <c r="AU68" s="4"/>
      <c r="AV68" s="319"/>
      <c r="AW68" s="17"/>
    </row>
    <row r="69" spans="40:49" x14ac:dyDescent="0.3">
      <c r="AN69" s="393"/>
      <c r="AO69" s="333" t="str">
        <f>D22</f>
        <v>N.J. Marlins</v>
      </c>
      <c r="AP69" s="4"/>
      <c r="AQ69" s="321"/>
      <c r="AR69" s="17"/>
      <c r="AS69" s="393"/>
      <c r="AT69" s="333">
        <f>H22</f>
        <v>0</v>
      </c>
      <c r="AU69" s="4"/>
      <c r="AV69" s="321"/>
      <c r="AW69" s="17"/>
    </row>
    <row r="70" spans="40:49" x14ac:dyDescent="0.3">
      <c r="AN70" s="393"/>
      <c r="AO70" s="320"/>
      <c r="AP70" s="320"/>
      <c r="AQ70" s="320"/>
      <c r="AR70" s="17"/>
      <c r="AS70" s="393"/>
      <c r="AT70" s="320"/>
      <c r="AU70" s="320"/>
      <c r="AV70" s="320"/>
      <c r="AW70" s="17"/>
    </row>
    <row r="71" spans="40:49" x14ac:dyDescent="0.3">
      <c r="AN71" s="393"/>
      <c r="AO71" s="320" t="s">
        <v>246</v>
      </c>
      <c r="AP71" s="319"/>
      <c r="AQ71" s="319"/>
      <c r="AR71" s="17"/>
      <c r="AS71" s="393"/>
      <c r="AT71" s="320" t="s">
        <v>246</v>
      </c>
      <c r="AU71" s="319"/>
      <c r="AV71" s="319"/>
      <c r="AW71" s="17"/>
    </row>
    <row r="72" spans="40:49" x14ac:dyDescent="0.3">
      <c r="AN72" s="393"/>
      <c r="AO72" s="320"/>
      <c r="AP72" s="320"/>
      <c r="AQ72" s="320"/>
      <c r="AR72" s="17"/>
      <c r="AS72" s="393"/>
      <c r="AT72" s="320"/>
      <c r="AU72" s="320"/>
      <c r="AV72" s="320"/>
      <c r="AW72" s="17"/>
    </row>
    <row r="73" spans="40:49" x14ac:dyDescent="0.3">
      <c r="AN73" s="393"/>
      <c r="AO73" s="320" t="s">
        <v>247</v>
      </c>
      <c r="AP73" s="319"/>
      <c r="AQ73" s="319"/>
      <c r="AR73" s="17"/>
      <c r="AS73" s="393"/>
      <c r="AT73" s="320" t="s">
        <v>247</v>
      </c>
      <c r="AU73" s="319"/>
      <c r="AV73" s="319"/>
      <c r="AW73" s="17"/>
    </row>
    <row r="74" spans="40:49" x14ac:dyDescent="0.3">
      <c r="AN74" s="393"/>
      <c r="AO74" s="320" t="s">
        <v>248</v>
      </c>
      <c r="AP74" s="321"/>
      <c r="AQ74" s="321"/>
      <c r="AR74" s="17"/>
      <c r="AS74" s="393"/>
      <c r="AT74" s="320" t="s">
        <v>248</v>
      </c>
      <c r="AU74" s="321"/>
      <c r="AV74" s="321"/>
      <c r="AW74" s="17"/>
    </row>
    <row r="75" spans="40:49" ht="15" thickBot="1" x14ac:dyDescent="0.35">
      <c r="AN75" s="394"/>
      <c r="AO75" s="16"/>
      <c r="AP75" s="16"/>
      <c r="AQ75" s="16"/>
      <c r="AR75" s="397"/>
      <c r="AS75" s="394"/>
      <c r="AT75" s="16"/>
      <c r="AU75" s="16"/>
      <c r="AV75" s="16"/>
      <c r="AW75" s="397"/>
    </row>
    <row r="76" spans="40:49" ht="15.6" x14ac:dyDescent="0.3">
      <c r="AN76" s="390"/>
      <c r="AO76" s="391" t="str">
        <f>AG26</f>
        <v>12U</v>
      </c>
      <c r="AP76" s="392"/>
      <c r="AQ76" s="392"/>
      <c r="AR76" s="57"/>
      <c r="AS76" s="390"/>
      <c r="AT76" s="391" t="str">
        <f>AG26</f>
        <v>12U</v>
      </c>
      <c r="AU76" s="392"/>
      <c r="AV76" s="392"/>
      <c r="AW76" s="57"/>
    </row>
    <row r="77" spans="40:49" x14ac:dyDescent="0.3">
      <c r="AN77" s="393"/>
      <c r="AO77" s="320" t="s">
        <v>244</v>
      </c>
      <c r="AP77" s="320"/>
      <c r="AQ77" s="320"/>
      <c r="AR77" s="17"/>
      <c r="AS77" s="393"/>
      <c r="AT77" s="320" t="s">
        <v>244</v>
      </c>
      <c r="AU77" s="320"/>
      <c r="AV77" s="320"/>
      <c r="AW77" s="17"/>
    </row>
    <row r="78" spans="40:49" x14ac:dyDescent="0.3">
      <c r="AN78" s="393"/>
      <c r="AO78" s="320" t="s">
        <v>245</v>
      </c>
      <c r="AP78" s="320"/>
      <c r="AQ78" s="320"/>
      <c r="AR78" s="17"/>
      <c r="AS78" s="393"/>
      <c r="AT78" s="320" t="s">
        <v>245</v>
      </c>
      <c r="AU78" s="320"/>
      <c r="AV78" s="320"/>
      <c r="AW78" s="17"/>
    </row>
    <row r="79" spans="40:49" x14ac:dyDescent="0.3">
      <c r="AN79" s="393"/>
      <c r="AO79" s="339">
        <f>B25</f>
        <v>41825</v>
      </c>
      <c r="AP79" s="320"/>
      <c r="AQ79" s="320"/>
      <c r="AR79" s="17"/>
      <c r="AS79" s="393"/>
      <c r="AT79" s="339">
        <f>$AO$79</f>
        <v>41825</v>
      </c>
      <c r="AU79" s="320"/>
      <c r="AV79" s="320"/>
      <c r="AW79" s="17"/>
    </row>
    <row r="80" spans="40:49" x14ac:dyDescent="0.3">
      <c r="AN80" s="393"/>
      <c r="AO80" s="340" t="str">
        <f>$AO$28</f>
        <v>Softball Field</v>
      </c>
      <c r="AP80" s="341">
        <f>B26</f>
        <v>0.35416666666666669</v>
      </c>
      <c r="AQ80" s="320" t="s">
        <v>135</v>
      </c>
      <c r="AR80" s="17"/>
      <c r="AS80" s="393"/>
      <c r="AT80" s="340">
        <f>$AT$106</f>
        <v>0</v>
      </c>
      <c r="AU80" s="341">
        <f>$AP$80</f>
        <v>0.35416666666666669</v>
      </c>
      <c r="AV80" s="320" t="s">
        <v>135</v>
      </c>
      <c r="AW80" s="17"/>
    </row>
    <row r="81" spans="40:49" x14ac:dyDescent="0.3">
      <c r="AN81" s="393"/>
      <c r="AO81" s="333" t="str">
        <f>D26</f>
        <v>Middletown Warriors</v>
      </c>
      <c r="AP81" s="4"/>
      <c r="AQ81" s="319"/>
      <c r="AR81" s="17"/>
      <c r="AS81" s="393"/>
      <c r="AT81" s="333">
        <f>H26</f>
        <v>0</v>
      </c>
      <c r="AU81" s="4"/>
      <c r="AV81" s="319"/>
      <c r="AW81" s="17"/>
    </row>
    <row r="82" spans="40:49" x14ac:dyDescent="0.3">
      <c r="AN82" s="393"/>
      <c r="AO82" s="333" t="str">
        <f>D27</f>
        <v>Lincroft</v>
      </c>
      <c r="AP82" s="4"/>
      <c r="AQ82" s="321"/>
      <c r="AR82" s="17"/>
      <c r="AS82" s="393"/>
      <c r="AT82" s="333">
        <f>H27</f>
        <v>0</v>
      </c>
      <c r="AU82" s="4"/>
      <c r="AV82" s="321"/>
      <c r="AW82" s="17"/>
    </row>
    <row r="83" spans="40:49" x14ac:dyDescent="0.3">
      <c r="AN83" s="393"/>
      <c r="AO83" s="320"/>
      <c r="AP83" s="320"/>
      <c r="AQ83" s="320"/>
      <c r="AR83" s="17"/>
      <c r="AS83" s="393"/>
      <c r="AT83" s="320"/>
      <c r="AU83" s="320"/>
      <c r="AV83" s="320"/>
      <c r="AW83" s="17"/>
    </row>
    <row r="84" spans="40:49" x14ac:dyDescent="0.3">
      <c r="AN84" s="393"/>
      <c r="AO84" s="320" t="s">
        <v>246</v>
      </c>
      <c r="AP84" s="319"/>
      <c r="AQ84" s="319"/>
      <c r="AR84" s="17"/>
      <c r="AS84" s="393"/>
      <c r="AT84" s="320" t="s">
        <v>246</v>
      </c>
      <c r="AU84" s="319"/>
      <c r="AV84" s="319"/>
      <c r="AW84" s="17"/>
    </row>
    <row r="85" spans="40:49" x14ac:dyDescent="0.3">
      <c r="AN85" s="393"/>
      <c r="AO85" s="320"/>
      <c r="AP85" s="320"/>
      <c r="AQ85" s="320"/>
      <c r="AR85" s="17"/>
      <c r="AS85" s="393"/>
      <c r="AT85" s="320"/>
      <c r="AU85" s="320"/>
      <c r="AV85" s="320"/>
      <c r="AW85" s="17"/>
    </row>
    <row r="86" spans="40:49" x14ac:dyDescent="0.3">
      <c r="AN86" s="393"/>
      <c r="AO86" s="320" t="s">
        <v>247</v>
      </c>
      <c r="AP86" s="319"/>
      <c r="AQ86" s="319"/>
      <c r="AR86" s="17"/>
      <c r="AS86" s="393"/>
      <c r="AT86" s="320" t="s">
        <v>247</v>
      </c>
      <c r="AU86" s="319"/>
      <c r="AV86" s="319"/>
      <c r="AW86" s="17"/>
    </row>
    <row r="87" spans="40:49" x14ac:dyDescent="0.3">
      <c r="AN87" s="393"/>
      <c r="AO87" s="320" t="s">
        <v>248</v>
      </c>
      <c r="AP87" s="321"/>
      <c r="AQ87" s="321"/>
      <c r="AR87" s="17"/>
      <c r="AS87" s="393"/>
      <c r="AT87" s="320" t="s">
        <v>248</v>
      </c>
      <c r="AU87" s="321"/>
      <c r="AV87" s="321"/>
      <c r="AW87" s="17"/>
    </row>
    <row r="88" spans="40:49" ht="15" thickBot="1" x14ac:dyDescent="0.35">
      <c r="AN88" s="394"/>
      <c r="AO88" s="16"/>
      <c r="AP88" s="16"/>
      <c r="AQ88" s="16"/>
      <c r="AR88" s="397"/>
      <c r="AS88" s="394"/>
      <c r="AT88" s="16"/>
      <c r="AU88" s="16"/>
      <c r="AV88" s="16"/>
      <c r="AW88" s="397"/>
    </row>
    <row r="89" spans="40:49" ht="15.6" x14ac:dyDescent="0.3">
      <c r="AN89" s="390"/>
      <c r="AO89" s="391" t="str">
        <f>AG26</f>
        <v>12U</v>
      </c>
      <c r="AP89" s="392"/>
      <c r="AQ89" s="392"/>
      <c r="AR89" s="57"/>
      <c r="AS89" s="390"/>
      <c r="AT89" s="391" t="str">
        <f>AG26</f>
        <v>12U</v>
      </c>
      <c r="AU89" s="392"/>
      <c r="AV89" s="392"/>
      <c r="AW89" s="57"/>
    </row>
    <row r="90" spans="40:49" x14ac:dyDescent="0.3">
      <c r="AN90" s="393"/>
      <c r="AO90" s="320" t="s">
        <v>244</v>
      </c>
      <c r="AP90" s="320"/>
      <c r="AQ90" s="320"/>
      <c r="AR90" s="17"/>
      <c r="AS90" s="393"/>
      <c r="AT90" s="320" t="s">
        <v>244</v>
      </c>
      <c r="AU90" s="320"/>
      <c r="AV90" s="320"/>
      <c r="AW90" s="17"/>
    </row>
    <row r="91" spans="40:49" x14ac:dyDescent="0.3">
      <c r="AN91" s="393"/>
      <c r="AO91" s="320" t="s">
        <v>245</v>
      </c>
      <c r="AP91" s="320"/>
      <c r="AQ91" s="320"/>
      <c r="AR91" s="17"/>
      <c r="AS91" s="393"/>
      <c r="AT91" s="320" t="s">
        <v>245</v>
      </c>
      <c r="AU91" s="320"/>
      <c r="AV91" s="320"/>
      <c r="AW91" s="17"/>
    </row>
    <row r="92" spans="40:49" x14ac:dyDescent="0.3">
      <c r="AN92" s="393"/>
      <c r="AO92" s="339">
        <f>$AO$79</f>
        <v>41825</v>
      </c>
      <c r="AP92" s="320"/>
      <c r="AQ92" s="320"/>
      <c r="AR92" s="17"/>
      <c r="AS92" s="393"/>
      <c r="AT92" s="339">
        <f>$AO$79</f>
        <v>41825</v>
      </c>
      <c r="AU92" s="320"/>
      <c r="AV92" s="320"/>
      <c r="AW92" s="17"/>
    </row>
    <row r="93" spans="40:49" x14ac:dyDescent="0.3">
      <c r="AN93" s="393"/>
      <c r="AO93" s="340" t="str">
        <f>$AO$28</f>
        <v>Softball Field</v>
      </c>
      <c r="AP93" s="341">
        <f>B29</f>
        <v>0.44791666666666669</v>
      </c>
      <c r="AQ93" s="320" t="s">
        <v>135</v>
      </c>
      <c r="AR93" s="17"/>
      <c r="AS93" s="393"/>
      <c r="AT93" s="340">
        <f>$AT$106</f>
        <v>0</v>
      </c>
      <c r="AU93" s="341">
        <f>$AP$93</f>
        <v>0.44791666666666669</v>
      </c>
      <c r="AV93" s="320" t="s">
        <v>135</v>
      </c>
      <c r="AW93" s="17"/>
    </row>
    <row r="94" spans="40:49" x14ac:dyDescent="0.3">
      <c r="AN94" s="393"/>
      <c r="AO94" s="333" t="str">
        <f>D29</f>
        <v>J.S. Thunder</v>
      </c>
      <c r="AP94" s="4"/>
      <c r="AQ94" s="319"/>
      <c r="AR94" s="17"/>
      <c r="AS94" s="393"/>
      <c r="AT94" s="333">
        <f>H29</f>
        <v>0</v>
      </c>
      <c r="AU94" s="4"/>
      <c r="AV94" s="319"/>
      <c r="AW94" s="17"/>
    </row>
    <row r="95" spans="40:49" x14ac:dyDescent="0.3">
      <c r="AN95" s="393"/>
      <c r="AO95" s="333" t="str">
        <f>D30</f>
        <v>Middletown Warriors</v>
      </c>
      <c r="AP95" s="4"/>
      <c r="AQ95" s="321"/>
      <c r="AR95" s="17"/>
      <c r="AS95" s="393"/>
      <c r="AT95" s="333">
        <f>H30</f>
        <v>0</v>
      </c>
      <c r="AU95" s="4"/>
      <c r="AV95" s="321"/>
      <c r="AW95" s="17"/>
    </row>
    <row r="96" spans="40:49" x14ac:dyDescent="0.3">
      <c r="AN96" s="393"/>
      <c r="AO96" s="320"/>
      <c r="AP96" s="320"/>
      <c r="AQ96" s="320"/>
      <c r="AR96" s="17"/>
      <c r="AS96" s="393"/>
      <c r="AT96" s="320"/>
      <c r="AU96" s="320"/>
      <c r="AV96" s="320"/>
      <c r="AW96" s="17"/>
    </row>
    <row r="97" spans="40:49" x14ac:dyDescent="0.3">
      <c r="AN97" s="393"/>
      <c r="AO97" s="320" t="s">
        <v>246</v>
      </c>
      <c r="AP97" s="319"/>
      <c r="AQ97" s="319"/>
      <c r="AR97" s="17"/>
      <c r="AS97" s="393"/>
      <c r="AT97" s="320" t="s">
        <v>246</v>
      </c>
      <c r="AU97" s="319"/>
      <c r="AV97" s="319"/>
      <c r="AW97" s="17"/>
    </row>
    <row r="98" spans="40:49" x14ac:dyDescent="0.3">
      <c r="AN98" s="393"/>
      <c r="AO98" s="320"/>
      <c r="AP98" s="320"/>
      <c r="AQ98" s="320"/>
      <c r="AR98" s="17"/>
      <c r="AS98" s="393"/>
      <c r="AT98" s="320"/>
      <c r="AU98" s="320"/>
      <c r="AV98" s="320"/>
      <c r="AW98" s="17"/>
    </row>
    <row r="99" spans="40:49" x14ac:dyDescent="0.3">
      <c r="AN99" s="393"/>
      <c r="AO99" s="320" t="s">
        <v>247</v>
      </c>
      <c r="AP99" s="319"/>
      <c r="AQ99" s="319"/>
      <c r="AR99" s="17"/>
      <c r="AS99" s="393"/>
      <c r="AT99" s="320" t="s">
        <v>247</v>
      </c>
      <c r="AU99" s="319"/>
      <c r="AV99" s="319"/>
      <c r="AW99" s="17"/>
    </row>
    <row r="100" spans="40:49" x14ac:dyDescent="0.3">
      <c r="AN100" s="393"/>
      <c r="AO100" s="320" t="s">
        <v>248</v>
      </c>
      <c r="AP100" s="321"/>
      <c r="AQ100" s="321"/>
      <c r="AR100" s="17"/>
      <c r="AS100" s="393"/>
      <c r="AT100" s="320" t="s">
        <v>248</v>
      </c>
      <c r="AU100" s="321"/>
      <c r="AV100" s="321"/>
      <c r="AW100" s="17"/>
    </row>
    <row r="101" spans="40:49" ht="15" thickBot="1" x14ac:dyDescent="0.35">
      <c r="AN101" s="394"/>
      <c r="AO101" s="16"/>
      <c r="AP101" s="16"/>
      <c r="AQ101" s="16"/>
      <c r="AR101" s="397"/>
      <c r="AS101" s="394"/>
      <c r="AT101" s="16"/>
      <c r="AU101" s="16"/>
      <c r="AV101" s="16"/>
      <c r="AW101" s="397"/>
    </row>
    <row r="102" spans="40:49" ht="15.6" x14ac:dyDescent="0.3">
      <c r="AN102" s="390"/>
      <c r="AO102" s="391" t="str">
        <f>AG26</f>
        <v>12U</v>
      </c>
      <c r="AP102" s="392"/>
      <c r="AQ102" s="392"/>
      <c r="AR102" s="57"/>
      <c r="AS102" s="390"/>
      <c r="AT102" s="391" t="str">
        <f>AG26</f>
        <v>12U</v>
      </c>
      <c r="AU102" s="392"/>
      <c r="AV102" s="392"/>
      <c r="AW102" s="57"/>
    </row>
    <row r="103" spans="40:49" x14ac:dyDescent="0.3">
      <c r="AN103" s="393"/>
      <c r="AO103" s="320" t="s">
        <v>244</v>
      </c>
      <c r="AP103" s="320"/>
      <c r="AQ103" s="320"/>
      <c r="AR103" s="17"/>
      <c r="AS103" s="393"/>
      <c r="AT103" s="320" t="s">
        <v>244</v>
      </c>
      <c r="AU103" s="320"/>
      <c r="AV103" s="320"/>
      <c r="AW103" s="17"/>
    </row>
    <row r="104" spans="40:49" x14ac:dyDescent="0.3">
      <c r="AN104" s="393"/>
      <c r="AO104" s="320" t="s">
        <v>245</v>
      </c>
      <c r="AP104" s="320"/>
      <c r="AQ104" s="320"/>
      <c r="AR104" s="17"/>
      <c r="AS104" s="393"/>
      <c r="AT104" s="320" t="s">
        <v>245</v>
      </c>
      <c r="AU104" s="320"/>
      <c r="AV104" s="320"/>
      <c r="AW104" s="17"/>
    </row>
    <row r="105" spans="40:49" x14ac:dyDescent="0.3">
      <c r="AN105" s="393"/>
      <c r="AO105" s="339">
        <f>$AO$92</f>
        <v>41825</v>
      </c>
      <c r="AP105" s="320"/>
      <c r="AQ105" s="320"/>
      <c r="AR105" s="17"/>
      <c r="AS105" s="393"/>
      <c r="AT105" s="339">
        <f>$AO$92</f>
        <v>41825</v>
      </c>
      <c r="AU105" s="320"/>
      <c r="AV105" s="320"/>
      <c r="AW105" s="17"/>
    </row>
    <row r="106" spans="40:49" x14ac:dyDescent="0.3">
      <c r="AN106" s="393"/>
      <c r="AO106" s="340" t="str">
        <f>D25</f>
        <v>Softball Field</v>
      </c>
      <c r="AP106" s="341">
        <f>B32</f>
        <v>4.1666666666666664E-2</v>
      </c>
      <c r="AQ106" s="320" t="s">
        <v>135</v>
      </c>
      <c r="AR106" s="17"/>
      <c r="AS106" s="393"/>
      <c r="AT106" s="340">
        <f>H25</f>
        <v>0</v>
      </c>
      <c r="AU106" s="341">
        <f>$AP$106</f>
        <v>4.1666666666666664E-2</v>
      </c>
      <c r="AV106" s="320" t="s">
        <v>135</v>
      </c>
      <c r="AW106" s="17"/>
    </row>
    <row r="107" spans="40:49" x14ac:dyDescent="0.3">
      <c r="AN107" s="393"/>
      <c r="AO107" s="333" t="str">
        <f>D32</f>
        <v>Lincroft</v>
      </c>
      <c r="AP107" s="4"/>
      <c r="AQ107" s="319"/>
      <c r="AR107" s="17"/>
      <c r="AS107" s="393"/>
      <c r="AT107" s="320">
        <f>H32</f>
        <v>0</v>
      </c>
      <c r="AU107" s="4"/>
      <c r="AV107" s="319"/>
      <c r="AW107" s="17"/>
    </row>
    <row r="108" spans="40:49" x14ac:dyDescent="0.3">
      <c r="AN108" s="393"/>
      <c r="AO108" s="333" t="str">
        <f>D33</f>
        <v>N.J. Marlins</v>
      </c>
      <c r="AP108" s="4"/>
      <c r="AQ108" s="321"/>
      <c r="AR108" s="17"/>
      <c r="AS108" s="393"/>
      <c r="AT108" s="333">
        <f>H33</f>
        <v>0</v>
      </c>
      <c r="AU108" s="4"/>
      <c r="AV108" s="321"/>
      <c r="AW108" s="17"/>
    </row>
    <row r="109" spans="40:49" x14ac:dyDescent="0.3">
      <c r="AN109" s="393"/>
      <c r="AO109" s="320"/>
      <c r="AP109" s="320"/>
      <c r="AQ109" s="320"/>
      <c r="AR109" s="17"/>
      <c r="AS109" s="393"/>
      <c r="AT109" s="320"/>
      <c r="AU109" s="320"/>
      <c r="AV109" s="320"/>
      <c r="AW109" s="17"/>
    </row>
    <row r="110" spans="40:49" x14ac:dyDescent="0.3">
      <c r="AN110" s="393"/>
      <c r="AO110" s="320" t="s">
        <v>246</v>
      </c>
      <c r="AP110" s="319"/>
      <c r="AQ110" s="319"/>
      <c r="AR110" s="17"/>
      <c r="AS110" s="393"/>
      <c r="AT110" s="320" t="s">
        <v>246</v>
      </c>
      <c r="AU110" s="319"/>
      <c r="AV110" s="319"/>
      <c r="AW110" s="17"/>
    </row>
    <row r="111" spans="40:49" x14ac:dyDescent="0.3">
      <c r="AN111" s="393"/>
      <c r="AO111" s="320"/>
      <c r="AP111" s="320"/>
      <c r="AQ111" s="320"/>
      <c r="AR111" s="17"/>
      <c r="AS111" s="393"/>
      <c r="AT111" s="320"/>
      <c r="AU111" s="320"/>
      <c r="AV111" s="320"/>
      <c r="AW111" s="17"/>
    </row>
    <row r="112" spans="40:49" x14ac:dyDescent="0.3">
      <c r="AN112" s="393"/>
      <c r="AO112" s="320" t="s">
        <v>247</v>
      </c>
      <c r="AP112" s="319"/>
      <c r="AQ112" s="319"/>
      <c r="AR112" s="17"/>
      <c r="AS112" s="393"/>
      <c r="AT112" s="320" t="s">
        <v>247</v>
      </c>
      <c r="AU112" s="319"/>
      <c r="AV112" s="319"/>
      <c r="AW112" s="17"/>
    </row>
    <row r="113" spans="40:49" x14ac:dyDescent="0.3">
      <c r="AN113" s="393"/>
      <c r="AO113" s="320" t="s">
        <v>248</v>
      </c>
      <c r="AP113" s="321"/>
      <c r="AQ113" s="321"/>
      <c r="AR113" s="17"/>
      <c r="AS113" s="393"/>
      <c r="AT113" s="320" t="s">
        <v>248</v>
      </c>
      <c r="AU113" s="321"/>
      <c r="AV113" s="321"/>
      <c r="AW113" s="17"/>
    </row>
    <row r="114" spans="40:49" ht="15" thickBot="1" x14ac:dyDescent="0.35">
      <c r="AN114" s="394"/>
      <c r="AO114" s="395"/>
      <c r="AP114" s="395"/>
      <c r="AQ114" s="395"/>
      <c r="AR114" s="397"/>
      <c r="AS114" s="394"/>
      <c r="AT114" s="395"/>
      <c r="AU114" s="395"/>
      <c r="AV114" s="395"/>
      <c r="AW114" s="397"/>
    </row>
    <row r="115" spans="40:49" ht="15.6" x14ac:dyDescent="0.3">
      <c r="AN115" s="390"/>
      <c r="AO115" s="391" t="str">
        <f>AG26</f>
        <v>12U</v>
      </c>
      <c r="AP115" s="392"/>
      <c r="AQ115" s="392"/>
      <c r="AR115" s="57"/>
      <c r="AS115" s="390"/>
      <c r="AT115" s="391" t="str">
        <f>AG26</f>
        <v>12U</v>
      </c>
      <c r="AU115" s="392"/>
      <c r="AV115" s="392"/>
      <c r="AW115" s="57"/>
    </row>
    <row r="116" spans="40:49" x14ac:dyDescent="0.3">
      <c r="AN116" s="393"/>
      <c r="AO116" s="320" t="s">
        <v>244</v>
      </c>
      <c r="AP116" s="320"/>
      <c r="AQ116" s="320"/>
      <c r="AR116" s="17"/>
      <c r="AS116" s="393"/>
      <c r="AT116" s="320" t="s">
        <v>244</v>
      </c>
      <c r="AU116" s="320"/>
      <c r="AV116" s="320"/>
      <c r="AW116" s="17"/>
    </row>
    <row r="117" spans="40:49" x14ac:dyDescent="0.3">
      <c r="AN117" s="393"/>
      <c r="AO117" s="320" t="s">
        <v>245</v>
      </c>
      <c r="AP117" s="320"/>
      <c r="AQ117" s="320"/>
      <c r="AR117" s="17"/>
      <c r="AS117" s="393"/>
      <c r="AT117" s="320" t="s">
        <v>245</v>
      </c>
      <c r="AU117" s="320"/>
      <c r="AV117" s="320"/>
      <c r="AW117" s="17"/>
    </row>
    <row r="118" spans="40:49" x14ac:dyDescent="0.3">
      <c r="AN118" s="393"/>
      <c r="AO118" s="339">
        <f>$AO$92</f>
        <v>41825</v>
      </c>
      <c r="AP118" s="320"/>
      <c r="AQ118" s="320"/>
      <c r="AR118" s="17"/>
      <c r="AS118" s="393"/>
      <c r="AT118" s="339">
        <f>$AO$92</f>
        <v>41825</v>
      </c>
      <c r="AU118" s="320"/>
      <c r="AV118" s="320"/>
      <c r="AW118" s="17"/>
    </row>
    <row r="119" spans="40:49" x14ac:dyDescent="0.3">
      <c r="AN119" s="393"/>
      <c r="AO119" s="340" t="str">
        <f>$AO$106</f>
        <v>Softball Field</v>
      </c>
      <c r="AP119" s="341">
        <f>B35</f>
        <v>0.13541666666666666</v>
      </c>
      <c r="AQ119" s="320" t="s">
        <v>135</v>
      </c>
      <c r="AR119" s="17"/>
      <c r="AS119" s="393"/>
      <c r="AT119" s="340">
        <f>$AT$106</f>
        <v>0</v>
      </c>
      <c r="AU119" s="341">
        <f>$AP$119</f>
        <v>0.13541666666666666</v>
      </c>
      <c r="AV119" s="320" t="s">
        <v>135</v>
      </c>
      <c r="AW119" s="17"/>
    </row>
    <row r="120" spans="40:49" x14ac:dyDescent="0.3">
      <c r="AN120" s="393"/>
      <c r="AO120" s="333" t="str">
        <f>D35</f>
        <v>L. Sluggers</v>
      </c>
      <c r="AP120" s="4"/>
      <c r="AQ120" s="319"/>
      <c r="AR120" s="17"/>
      <c r="AS120" s="393"/>
      <c r="AT120" s="333">
        <f>H35</f>
        <v>0</v>
      </c>
      <c r="AU120" s="4"/>
      <c r="AV120" s="319"/>
      <c r="AW120" s="17"/>
    </row>
    <row r="121" spans="40:49" x14ac:dyDescent="0.3">
      <c r="AN121" s="393"/>
      <c r="AO121" s="333" t="str">
        <f>D36</f>
        <v>J.S. Thunder</v>
      </c>
      <c r="AP121" s="4"/>
      <c r="AQ121" s="321"/>
      <c r="AR121" s="17"/>
      <c r="AS121" s="393"/>
      <c r="AT121" s="333">
        <f>H36</f>
        <v>0</v>
      </c>
      <c r="AU121" s="4"/>
      <c r="AV121" s="321"/>
      <c r="AW121" s="17"/>
    </row>
    <row r="122" spans="40:49" x14ac:dyDescent="0.3">
      <c r="AN122" s="393"/>
      <c r="AO122" s="320"/>
      <c r="AP122" s="320"/>
      <c r="AQ122" s="320"/>
      <c r="AR122" s="17"/>
      <c r="AS122" s="393"/>
      <c r="AT122" s="320"/>
      <c r="AU122" s="320"/>
      <c r="AV122" s="320"/>
      <c r="AW122" s="17"/>
    </row>
    <row r="123" spans="40:49" x14ac:dyDescent="0.3">
      <c r="AN123" s="393"/>
      <c r="AO123" s="320" t="s">
        <v>246</v>
      </c>
      <c r="AP123" s="319"/>
      <c r="AQ123" s="319"/>
      <c r="AR123" s="17"/>
      <c r="AS123" s="393"/>
      <c r="AT123" s="320" t="s">
        <v>246</v>
      </c>
      <c r="AU123" s="319"/>
      <c r="AV123" s="319"/>
      <c r="AW123" s="17"/>
    </row>
    <row r="124" spans="40:49" x14ac:dyDescent="0.3">
      <c r="AN124" s="393"/>
      <c r="AO124" s="320"/>
      <c r="AP124" s="320"/>
      <c r="AQ124" s="320"/>
      <c r="AR124" s="17"/>
      <c r="AS124" s="393"/>
      <c r="AT124" s="320"/>
      <c r="AU124" s="320"/>
      <c r="AV124" s="320"/>
      <c r="AW124" s="17"/>
    </row>
    <row r="125" spans="40:49" x14ac:dyDescent="0.3">
      <c r="AN125" s="393"/>
      <c r="AO125" s="320" t="s">
        <v>247</v>
      </c>
      <c r="AP125" s="319"/>
      <c r="AQ125" s="319"/>
      <c r="AR125" s="17"/>
      <c r="AS125" s="393"/>
      <c r="AT125" s="320" t="s">
        <v>247</v>
      </c>
      <c r="AU125" s="319"/>
      <c r="AV125" s="319"/>
      <c r="AW125" s="17"/>
    </row>
    <row r="126" spans="40:49" x14ac:dyDescent="0.3">
      <c r="AN126" s="393"/>
      <c r="AO126" s="320" t="s">
        <v>248</v>
      </c>
      <c r="AP126" s="321"/>
      <c r="AQ126" s="321"/>
      <c r="AR126" s="17"/>
      <c r="AS126" s="393"/>
      <c r="AT126" s="320" t="s">
        <v>248</v>
      </c>
      <c r="AU126" s="321"/>
      <c r="AV126" s="321"/>
      <c r="AW126" s="17"/>
    </row>
    <row r="127" spans="40:49" ht="15" thickBot="1" x14ac:dyDescent="0.35">
      <c r="AN127" s="394"/>
      <c r="AO127" s="16"/>
      <c r="AP127" s="16"/>
      <c r="AQ127" s="16"/>
      <c r="AR127" s="397"/>
      <c r="AS127" s="394"/>
      <c r="AT127" s="16"/>
      <c r="AU127" s="16"/>
      <c r="AV127" s="16"/>
      <c r="AW127" s="397"/>
    </row>
    <row r="128" spans="40:49" ht="15.6" x14ac:dyDescent="0.3">
      <c r="AN128" s="390"/>
      <c r="AO128" s="391" t="str">
        <f>AG26</f>
        <v>12U</v>
      </c>
      <c r="AP128" s="392"/>
      <c r="AQ128" s="392"/>
      <c r="AR128" s="57"/>
      <c r="AS128" s="390"/>
      <c r="AT128" s="391" t="str">
        <f>AG26</f>
        <v>12U</v>
      </c>
      <c r="AU128" s="392"/>
      <c r="AV128" s="392"/>
      <c r="AW128" s="57"/>
    </row>
    <row r="129" spans="40:49" x14ac:dyDescent="0.3">
      <c r="AN129" s="393"/>
      <c r="AO129" s="320" t="s">
        <v>244</v>
      </c>
      <c r="AP129" s="320"/>
      <c r="AQ129" s="320"/>
      <c r="AR129" s="17"/>
      <c r="AS129" s="393"/>
      <c r="AT129" s="320" t="s">
        <v>244</v>
      </c>
      <c r="AU129" s="320"/>
      <c r="AV129" s="320"/>
      <c r="AW129" s="17"/>
    </row>
    <row r="130" spans="40:49" x14ac:dyDescent="0.3">
      <c r="AN130" s="393"/>
      <c r="AO130" s="320" t="s">
        <v>245</v>
      </c>
      <c r="AP130" s="320"/>
      <c r="AQ130" s="320"/>
      <c r="AR130" s="17"/>
      <c r="AS130" s="393"/>
      <c r="AT130" s="320" t="s">
        <v>245</v>
      </c>
      <c r="AU130" s="320"/>
      <c r="AV130" s="320"/>
      <c r="AW130" s="17"/>
    </row>
    <row r="131" spans="40:49" x14ac:dyDescent="0.3">
      <c r="AN131" s="393"/>
      <c r="AO131" s="339">
        <f>$AO$118</f>
        <v>41825</v>
      </c>
      <c r="AP131" s="320"/>
      <c r="AQ131" s="320"/>
      <c r="AR131" s="17"/>
      <c r="AS131" s="393"/>
      <c r="AT131" s="339">
        <f>$AO$118</f>
        <v>41825</v>
      </c>
      <c r="AU131" s="320"/>
      <c r="AV131" s="320"/>
      <c r="AW131" s="17"/>
    </row>
    <row r="132" spans="40:49" x14ac:dyDescent="0.3">
      <c r="AN132" s="393"/>
      <c r="AO132" s="340" t="str">
        <f>$AO$106</f>
        <v>Softball Field</v>
      </c>
      <c r="AP132" s="341">
        <f>B38</f>
        <v>0.22916666666666666</v>
      </c>
      <c r="AQ132" s="320" t="s">
        <v>135</v>
      </c>
      <c r="AR132" s="17"/>
      <c r="AS132" s="393"/>
      <c r="AT132" s="340">
        <f>$AT$119</f>
        <v>0</v>
      </c>
      <c r="AU132" s="341">
        <f>$AP$132</f>
        <v>0.22916666666666666</v>
      </c>
      <c r="AV132" s="320" t="s">
        <v>135</v>
      </c>
      <c r="AW132" s="17"/>
    </row>
    <row r="133" spans="40:49" x14ac:dyDescent="0.3">
      <c r="AN133" s="393"/>
      <c r="AO133" s="333" t="str">
        <f>D38</f>
        <v>N.J. Marlins</v>
      </c>
      <c r="AP133" s="4"/>
      <c r="AQ133" s="319"/>
      <c r="AR133" s="17"/>
      <c r="AS133" s="393"/>
      <c r="AT133" s="333">
        <f>H38</f>
        <v>0</v>
      </c>
      <c r="AU133" s="4"/>
      <c r="AV133" s="319"/>
      <c r="AW133" s="17"/>
    </row>
    <row r="134" spans="40:49" x14ac:dyDescent="0.3">
      <c r="AN134" s="393"/>
      <c r="AO134" s="333" t="str">
        <f>D39</f>
        <v>L. Sluggers</v>
      </c>
      <c r="AP134" s="4"/>
      <c r="AQ134" s="321"/>
      <c r="AR134" s="17"/>
      <c r="AS134" s="393"/>
      <c r="AT134" s="333">
        <f>H39</f>
        <v>0</v>
      </c>
      <c r="AU134" s="4"/>
      <c r="AV134" s="321"/>
      <c r="AW134" s="17"/>
    </row>
    <row r="135" spans="40:49" x14ac:dyDescent="0.3">
      <c r="AN135" s="393"/>
      <c r="AO135" s="320"/>
      <c r="AP135" s="320"/>
      <c r="AQ135" s="320"/>
      <c r="AR135" s="17"/>
      <c r="AS135" s="393"/>
      <c r="AT135" s="320"/>
      <c r="AU135" s="320"/>
      <c r="AV135" s="320"/>
      <c r="AW135" s="17"/>
    </row>
    <row r="136" spans="40:49" x14ac:dyDescent="0.3">
      <c r="AN136" s="393"/>
      <c r="AO136" s="320" t="s">
        <v>246</v>
      </c>
      <c r="AP136" s="319"/>
      <c r="AQ136" s="319"/>
      <c r="AR136" s="17"/>
      <c r="AS136" s="393"/>
      <c r="AT136" s="320" t="s">
        <v>246</v>
      </c>
      <c r="AU136" s="319"/>
      <c r="AV136" s="319"/>
      <c r="AW136" s="17"/>
    </row>
    <row r="137" spans="40:49" x14ac:dyDescent="0.3">
      <c r="AN137" s="393"/>
      <c r="AO137" s="320"/>
      <c r="AP137" s="320"/>
      <c r="AQ137" s="320"/>
      <c r="AR137" s="17"/>
      <c r="AS137" s="393"/>
      <c r="AT137" s="320"/>
      <c r="AU137" s="320"/>
      <c r="AV137" s="320"/>
      <c r="AW137" s="17"/>
    </row>
    <row r="138" spans="40:49" x14ac:dyDescent="0.3">
      <c r="AN138" s="393"/>
      <c r="AO138" s="320" t="s">
        <v>247</v>
      </c>
      <c r="AP138" s="319"/>
      <c r="AQ138" s="319"/>
      <c r="AR138" s="17"/>
      <c r="AS138" s="393"/>
      <c r="AT138" s="320" t="s">
        <v>247</v>
      </c>
      <c r="AU138" s="319"/>
      <c r="AV138" s="319"/>
      <c r="AW138" s="17"/>
    </row>
    <row r="139" spans="40:49" x14ac:dyDescent="0.3">
      <c r="AN139" s="393"/>
      <c r="AO139" s="320" t="s">
        <v>248</v>
      </c>
      <c r="AP139" s="321"/>
      <c r="AQ139" s="321"/>
      <c r="AR139" s="17"/>
      <c r="AS139" s="393"/>
      <c r="AT139" s="320" t="s">
        <v>248</v>
      </c>
      <c r="AU139" s="321"/>
      <c r="AV139" s="321"/>
      <c r="AW139" s="17"/>
    </row>
    <row r="140" spans="40:49" ht="15" thickBot="1" x14ac:dyDescent="0.35">
      <c r="AN140" s="394"/>
      <c r="AO140" s="16"/>
      <c r="AP140" s="16"/>
      <c r="AQ140" s="16"/>
      <c r="AR140" s="397"/>
      <c r="AS140" s="394"/>
      <c r="AT140" s="16"/>
      <c r="AU140" s="16"/>
      <c r="AV140" s="16"/>
      <c r="AW140" s="397"/>
    </row>
    <row r="141" spans="40:49" ht="15.6" x14ac:dyDescent="0.3">
      <c r="AN141" s="390"/>
      <c r="AO141" s="391" t="str">
        <f>AG26</f>
        <v>12U</v>
      </c>
      <c r="AP141" s="392"/>
      <c r="AQ141" s="392"/>
      <c r="AR141" s="57"/>
      <c r="AS141" s="390"/>
      <c r="AT141" s="391" t="str">
        <f>AG26</f>
        <v>12U</v>
      </c>
      <c r="AU141" s="392"/>
      <c r="AV141" s="392"/>
      <c r="AW141" s="57"/>
    </row>
    <row r="142" spans="40:49" x14ac:dyDescent="0.3">
      <c r="AN142" s="393"/>
      <c r="AO142" s="320" t="s">
        <v>244</v>
      </c>
      <c r="AP142" s="320"/>
      <c r="AQ142" s="320"/>
      <c r="AR142" s="17"/>
      <c r="AS142" s="393"/>
      <c r="AT142" s="320" t="s">
        <v>244</v>
      </c>
      <c r="AU142" s="320"/>
      <c r="AV142" s="320"/>
      <c r="AW142" s="17"/>
    </row>
    <row r="143" spans="40:49" x14ac:dyDescent="0.3">
      <c r="AN143" s="393"/>
      <c r="AO143" s="320" t="s">
        <v>245</v>
      </c>
      <c r="AP143" s="320"/>
      <c r="AQ143" s="320"/>
      <c r="AR143" s="17"/>
      <c r="AS143" s="393"/>
      <c r="AT143" s="320" t="s">
        <v>245</v>
      </c>
      <c r="AU143" s="320"/>
      <c r="AV143" s="320"/>
      <c r="AW143" s="17"/>
    </row>
    <row r="144" spans="40:49" x14ac:dyDescent="0.3">
      <c r="AN144" s="393"/>
      <c r="AO144" s="339">
        <f>B42</f>
        <v>41826</v>
      </c>
      <c r="AP144" s="320"/>
      <c r="AQ144" s="320"/>
      <c r="AR144" s="17"/>
      <c r="AS144" s="393"/>
      <c r="AT144" s="339">
        <f>AO144</f>
        <v>41826</v>
      </c>
      <c r="AU144" s="320"/>
      <c r="AV144" s="320"/>
      <c r="AW144" s="17"/>
    </row>
    <row r="145" spans="40:49" x14ac:dyDescent="0.3">
      <c r="AN145" s="393"/>
      <c r="AO145" s="340" t="str">
        <f>$AO$119</f>
        <v>Softball Field</v>
      </c>
      <c r="AP145" s="320"/>
      <c r="AQ145" s="320" t="s">
        <v>135</v>
      </c>
      <c r="AR145" s="17"/>
      <c r="AS145" s="393"/>
      <c r="AT145" s="340" t="str">
        <f>$AO$145</f>
        <v>Softball Field</v>
      </c>
      <c r="AU145" s="320"/>
      <c r="AV145" s="320" t="s">
        <v>135</v>
      </c>
      <c r="AW145" s="17"/>
    </row>
    <row r="146" spans="40:49" x14ac:dyDescent="0.3">
      <c r="AN146" s="393"/>
      <c r="AO146" s="341">
        <f>B43</f>
        <v>0</v>
      </c>
      <c r="AP146" s="333"/>
      <c r="AQ146" s="319"/>
      <c r="AR146" s="17"/>
      <c r="AS146" s="393"/>
      <c r="AT146" s="341">
        <f>B46</f>
        <v>0.14583333333333334</v>
      </c>
      <c r="AU146" s="333"/>
      <c r="AV146" s="319"/>
      <c r="AW146" s="17"/>
    </row>
    <row r="147" spans="40:49" x14ac:dyDescent="0.3">
      <c r="AN147" s="393"/>
      <c r="AO147" s="343">
        <f>D43</f>
        <v>0</v>
      </c>
      <c r="AP147" s="333"/>
      <c r="AQ147" s="321"/>
      <c r="AR147" s="17"/>
      <c r="AS147" s="393"/>
      <c r="AT147" s="343" t="str">
        <f>D46</f>
        <v>Seed 2</v>
      </c>
      <c r="AU147" s="333" t="str">
        <f>F46</f>
        <v>N.J. Marlins</v>
      </c>
      <c r="AV147" s="321"/>
      <c r="AW147" s="17"/>
    </row>
    <row r="148" spans="40:49" x14ac:dyDescent="0.3">
      <c r="AN148" s="393"/>
      <c r="AO148" s="343">
        <f>D44</f>
        <v>0</v>
      </c>
      <c r="AP148" s="320"/>
      <c r="AQ148" s="320"/>
      <c r="AR148" s="17"/>
      <c r="AS148" s="393"/>
      <c r="AT148" s="343" t="str">
        <f>D47</f>
        <v>Seed 1</v>
      </c>
      <c r="AU148" s="320" t="str">
        <f>F47</f>
        <v>Middletown Warriors</v>
      </c>
      <c r="AV148" s="320"/>
      <c r="AW148" s="17"/>
    </row>
    <row r="149" spans="40:49" x14ac:dyDescent="0.3">
      <c r="AN149" s="393"/>
      <c r="AO149" s="320" t="s">
        <v>246</v>
      </c>
      <c r="AP149" s="319"/>
      <c r="AQ149" s="319"/>
      <c r="AR149" s="17"/>
      <c r="AS149" s="393"/>
      <c r="AT149" s="320" t="s">
        <v>246</v>
      </c>
      <c r="AU149" s="319"/>
      <c r="AV149" s="319"/>
      <c r="AW149" s="17"/>
    </row>
    <row r="150" spans="40:49" x14ac:dyDescent="0.3">
      <c r="AN150" s="393"/>
      <c r="AO150" s="320"/>
      <c r="AP150" s="320"/>
      <c r="AQ150" s="320"/>
      <c r="AR150" s="17"/>
      <c r="AS150" s="393"/>
      <c r="AT150" s="320"/>
      <c r="AU150" s="320"/>
      <c r="AV150" s="320"/>
      <c r="AW150" s="17"/>
    </row>
    <row r="151" spans="40:49" x14ac:dyDescent="0.3">
      <c r="AN151" s="393"/>
      <c r="AO151" s="320" t="s">
        <v>247</v>
      </c>
      <c r="AP151" s="319"/>
      <c r="AQ151" s="319"/>
      <c r="AR151" s="17"/>
      <c r="AS151" s="393"/>
      <c r="AT151" s="320" t="s">
        <v>247</v>
      </c>
      <c r="AU151" s="319"/>
      <c r="AV151" s="319"/>
      <c r="AW151" s="17"/>
    </row>
    <row r="152" spans="40:49" x14ac:dyDescent="0.3">
      <c r="AN152" s="393"/>
      <c r="AO152" s="320" t="s">
        <v>248</v>
      </c>
      <c r="AP152" s="321"/>
      <c r="AQ152" s="321"/>
      <c r="AR152" s="17"/>
      <c r="AS152" s="393"/>
      <c r="AT152" s="320" t="s">
        <v>248</v>
      </c>
      <c r="AU152" s="321"/>
      <c r="AV152" s="321"/>
      <c r="AW152" s="17"/>
    </row>
    <row r="153" spans="40:49" ht="15" thickBot="1" x14ac:dyDescent="0.35">
      <c r="AN153" s="394"/>
      <c r="AO153" s="16"/>
      <c r="AP153" s="16"/>
      <c r="AQ153" s="16"/>
      <c r="AR153" s="397"/>
      <c r="AS153" s="394"/>
      <c r="AT153" s="16"/>
      <c r="AU153" s="16"/>
      <c r="AV153" s="16"/>
      <c r="AW153" s="397"/>
    </row>
    <row r="154" spans="40:49" ht="15.6" x14ac:dyDescent="0.3">
      <c r="AN154" s="390"/>
      <c r="AO154" s="391" t="str">
        <f>AO141</f>
        <v>12U</v>
      </c>
      <c r="AP154" s="392"/>
      <c r="AQ154" s="392"/>
      <c r="AR154" s="57"/>
    </row>
    <row r="155" spans="40:49" x14ac:dyDescent="0.3">
      <c r="AN155" s="393"/>
      <c r="AO155" s="320" t="s">
        <v>244</v>
      </c>
      <c r="AP155" s="320"/>
      <c r="AQ155" s="320"/>
      <c r="AR155" s="17"/>
    </row>
    <row r="156" spans="40:49" x14ac:dyDescent="0.3">
      <c r="AN156" s="393"/>
      <c r="AO156" s="320" t="s">
        <v>245</v>
      </c>
      <c r="AP156" s="320"/>
      <c r="AQ156" s="320"/>
      <c r="AR156" s="17"/>
    </row>
    <row r="157" spans="40:49" x14ac:dyDescent="0.3">
      <c r="AN157" s="393"/>
      <c r="AO157" s="339">
        <f>AO144</f>
        <v>41826</v>
      </c>
      <c r="AP157" s="320"/>
      <c r="AQ157" s="320"/>
      <c r="AR157" s="17"/>
    </row>
    <row r="158" spans="40:49" x14ac:dyDescent="0.3">
      <c r="AN158" s="393"/>
      <c r="AO158" s="341">
        <f>M42</f>
        <v>0</v>
      </c>
      <c r="AP158" s="320"/>
      <c r="AQ158" s="320" t="s">
        <v>135</v>
      </c>
      <c r="AR158" s="17"/>
    </row>
    <row r="159" spans="40:49" x14ac:dyDescent="0.3">
      <c r="AN159" s="393"/>
      <c r="AO159" s="341">
        <f>L43</f>
        <v>0</v>
      </c>
      <c r="AP159" s="333"/>
      <c r="AQ159" s="319"/>
      <c r="AR159" s="17"/>
    </row>
    <row r="160" spans="40:49" x14ac:dyDescent="0.3">
      <c r="AN160" s="393"/>
      <c r="AO160" s="343">
        <f>M43</f>
        <v>0</v>
      </c>
      <c r="AP160" s="333"/>
      <c r="AQ160" s="321"/>
      <c r="AR160" s="17"/>
    </row>
    <row r="161" spans="40:44" x14ac:dyDescent="0.3">
      <c r="AN161" s="393"/>
      <c r="AO161" s="343">
        <f>M44</f>
        <v>0</v>
      </c>
      <c r="AP161" s="320"/>
      <c r="AQ161" s="320"/>
      <c r="AR161" s="17"/>
    </row>
    <row r="162" spans="40:44" x14ac:dyDescent="0.3">
      <c r="AN162" s="393"/>
      <c r="AO162" s="320" t="s">
        <v>246</v>
      </c>
      <c r="AP162" s="319"/>
      <c r="AQ162" s="319"/>
      <c r="AR162" s="17"/>
    </row>
    <row r="163" spans="40:44" x14ac:dyDescent="0.3">
      <c r="AN163" s="393"/>
      <c r="AO163" s="320"/>
      <c r="AP163" s="320"/>
      <c r="AQ163" s="320"/>
      <c r="AR163" s="17"/>
    </row>
    <row r="164" spans="40:44" x14ac:dyDescent="0.3">
      <c r="AN164" s="393"/>
      <c r="AO164" s="320" t="s">
        <v>247</v>
      </c>
      <c r="AP164" s="319"/>
      <c r="AQ164" s="319"/>
      <c r="AR164" s="17"/>
    </row>
    <row r="165" spans="40:44" x14ac:dyDescent="0.3">
      <c r="AN165" s="393"/>
      <c r="AO165" s="320" t="s">
        <v>248</v>
      </c>
      <c r="AP165" s="321"/>
      <c r="AQ165" s="321"/>
      <c r="AR165" s="17"/>
    </row>
    <row r="166" spans="40:44" ht="15" thickBot="1" x14ac:dyDescent="0.35">
      <c r="AN166" s="394"/>
      <c r="AO166" s="16"/>
      <c r="AP166" s="16"/>
      <c r="AQ166" s="16"/>
      <c r="AR166" s="397"/>
    </row>
  </sheetData>
  <mergeCells count="21">
    <mergeCell ref="B1:K3"/>
    <mergeCell ref="M1:S3"/>
    <mergeCell ref="B5:K5"/>
    <mergeCell ref="M5:S5"/>
    <mergeCell ref="F43:H43"/>
    <mergeCell ref="N24:S24"/>
    <mergeCell ref="N25:S25"/>
    <mergeCell ref="N26:S26"/>
    <mergeCell ref="F44:H44"/>
    <mergeCell ref="F46:H46"/>
    <mergeCell ref="F47:H47"/>
    <mergeCell ref="F41:H42"/>
    <mergeCell ref="M30:S30"/>
    <mergeCell ref="M31:S31"/>
    <mergeCell ref="M33:S34"/>
    <mergeCell ref="AF9:AG9"/>
    <mergeCell ref="AF10:AG10"/>
    <mergeCell ref="V18:W18"/>
    <mergeCell ref="W22:AC22"/>
    <mergeCell ref="N23:S23"/>
    <mergeCell ref="V23:W23"/>
  </mergeCells>
  <printOptions horizontalCentered="1" verticalCentered="1"/>
  <pageMargins left="0.7" right="0.7" top="0.75" bottom="0.75" header="0.3" footer="0.3"/>
  <pageSetup paperSize="119" scale="2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245"/>
  <sheetViews>
    <sheetView topLeftCell="B11" zoomScale="70" zoomScaleNormal="70" workbookViewId="0">
      <selection activeCell="J47" sqref="J47"/>
    </sheetView>
  </sheetViews>
  <sheetFormatPr defaultColWidth="8.88671875" defaultRowHeight="14.4" x14ac:dyDescent="0.3"/>
  <cols>
    <col min="1" max="1" width="2.44140625" style="530" customWidth="1"/>
    <col min="2" max="2" width="9.88671875" style="530" customWidth="1"/>
    <col min="3" max="3" width="1.88671875" style="530" customWidth="1"/>
    <col min="4" max="4" width="27.109375" style="530" customWidth="1"/>
    <col min="5" max="5" width="0.109375" style="530" customWidth="1"/>
    <col min="6" max="6" width="8.6640625" style="530" customWidth="1"/>
    <col min="7" max="7" width="3.44140625" style="530" customWidth="1"/>
    <col min="8" max="8" width="27.44140625" style="530" customWidth="1"/>
    <col min="9" max="9" width="0" style="530" hidden="1" customWidth="1"/>
    <col min="10" max="10" width="8.6640625" style="530" customWidth="1"/>
    <col min="11" max="11" width="3" style="530" customWidth="1"/>
    <col min="12" max="12" width="27.44140625" style="530" customWidth="1"/>
    <col min="13" max="13" width="8.88671875" style="530" customWidth="1"/>
    <col min="14" max="15" width="8.6640625" style="530" customWidth="1"/>
    <col min="16" max="16" width="27.44140625" style="530" customWidth="1"/>
    <col min="17" max="22" width="8.6640625" style="530" customWidth="1"/>
    <col min="23" max="23" width="6.6640625" style="530" customWidth="1"/>
    <col min="24" max="24" width="8.88671875" style="530" customWidth="1"/>
    <col min="25" max="25" width="4.88671875" style="293" customWidth="1"/>
    <col min="26" max="26" width="10.44140625" style="530" hidden="1" customWidth="1"/>
    <col min="27" max="27" width="20.6640625" style="530" hidden="1" customWidth="1"/>
    <col min="28" max="33" width="10.109375" style="530" hidden="1" customWidth="1"/>
    <col min="34" max="34" width="5.44140625" style="530" customWidth="1"/>
    <col min="35" max="35" width="5" style="293" customWidth="1"/>
    <col min="36" max="36" width="10.109375" style="530" hidden="1" customWidth="1"/>
    <col min="37" max="37" width="27.44140625" style="530" hidden="1" customWidth="1"/>
    <col min="38" max="38" width="9.109375" style="530" hidden="1" customWidth="1"/>
    <col min="39" max="39" width="9.109375" style="243" hidden="1" customWidth="1"/>
    <col min="40" max="40" width="24.44140625" style="530" hidden="1" customWidth="1"/>
    <col min="41" max="41" width="9.109375" style="530" hidden="1" customWidth="1"/>
    <col min="42" max="46" width="8.88671875" style="530" hidden="1" customWidth="1"/>
    <col min="47" max="47" width="5" style="293" customWidth="1"/>
    <col min="48" max="48" width="2.33203125" style="530" customWidth="1"/>
    <col min="49" max="49" width="20.44140625" style="530" hidden="1" customWidth="1"/>
    <col min="50" max="50" width="15" style="530" hidden="1" customWidth="1"/>
    <col min="51" max="51" width="8.88671875" style="530" hidden="1" customWidth="1"/>
    <col min="52" max="53" width="2.33203125" style="530" hidden="1" customWidth="1"/>
    <col min="54" max="54" width="21.109375" style="530" hidden="1" customWidth="1"/>
    <col min="55" max="55" width="20.21875" style="530" hidden="1" customWidth="1"/>
    <col min="56" max="56" width="8.88671875" style="530" hidden="1" customWidth="1"/>
    <col min="57" max="57" width="2.33203125" style="530" hidden="1" customWidth="1"/>
    <col min="58" max="58" width="5" style="293" customWidth="1"/>
    <col min="59" max="16384" width="8.88671875" style="530"/>
  </cols>
  <sheetData>
    <row r="1" spans="1:58" ht="14.4" customHeight="1" x14ac:dyDescent="0.3">
      <c r="A1" s="1"/>
      <c r="B1" s="611" t="s">
        <v>402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13U</v>
      </c>
      <c r="Q1" s="621"/>
      <c r="R1" s="621"/>
      <c r="S1" s="621"/>
      <c r="T1" s="621"/>
      <c r="U1" s="621"/>
      <c r="V1" s="622"/>
      <c r="BF1" s="407"/>
    </row>
    <row r="2" spans="1:58" ht="14.4" customHeight="1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  <c r="BF2" s="408"/>
    </row>
    <row r="3" spans="1:58" ht="15" customHeight="1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  <c r="BF3" s="408"/>
    </row>
    <row r="4" spans="1:58" ht="18" thickBot="1" x14ac:dyDescent="0.35"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4"/>
      <c r="P4" s="541"/>
      <c r="Q4" s="541"/>
      <c r="R4" s="541"/>
      <c r="S4" s="541"/>
      <c r="T4" s="541"/>
      <c r="U4" s="541"/>
      <c r="V4" s="541"/>
      <c r="AH4" s="301" t="s">
        <v>16</v>
      </c>
      <c r="BF4" s="408"/>
    </row>
    <row r="5" spans="1:58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  <c r="BF5" s="408"/>
    </row>
    <row r="6" spans="1:58" ht="15.6" x14ac:dyDescent="0.3">
      <c r="B6" s="579" t="s">
        <v>239</v>
      </c>
      <c r="C6" s="5"/>
      <c r="D6" s="542" t="str">
        <f>AK27</f>
        <v>Little Silver</v>
      </c>
      <c r="E6" s="7"/>
      <c r="F6" s="8"/>
      <c r="G6" s="7"/>
      <c r="H6" s="43" t="str">
        <f>AK29</f>
        <v>Oceanport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581">
        <v>41826</v>
      </c>
      <c r="C7" s="4"/>
      <c r="D7" s="543" t="str">
        <f>AK28</f>
        <v>Sickles Field</v>
      </c>
      <c r="E7" s="539"/>
      <c r="F7" s="13" t="s">
        <v>135</v>
      </c>
      <c r="G7" s="9"/>
      <c r="H7" s="50" t="str">
        <f>AK30</f>
        <v>Blackberry Field</v>
      </c>
      <c r="I7" s="539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P9</f>
        <v>Jersey Shore Prospects orange</v>
      </c>
      <c r="E9" s="69"/>
      <c r="F9" s="476">
        <v>7</v>
      </c>
      <c r="G9" s="9"/>
      <c r="H9" s="36" t="str">
        <f>P15</f>
        <v>Two Rivers</v>
      </c>
      <c r="I9" s="69"/>
      <c r="J9" s="70">
        <v>1</v>
      </c>
      <c r="K9" s="9"/>
      <c r="L9" s="4"/>
      <c r="M9" s="4"/>
      <c r="P9" s="71" t="str">
        <f t="shared" ref="P9:P15" si="0">AK11</f>
        <v>Jersey Shore Prospects orange</v>
      </c>
      <c r="Q9" s="72">
        <f>(IF(F9&gt;F10,1,0))+(IF(F16&gt;F15,1,0))+(IF(F32&gt;F33,1,0))+(IF(F36&gt;F35,1,0))</f>
        <v>4</v>
      </c>
      <c r="R9" s="73">
        <f>(IF(F9&lt;F10,1,0))+(IF(F16&lt;F15,1,0))+(IF(F32&lt;F33,1,0))+(IF(F36&lt;F35,1,0))</f>
        <v>0</v>
      </c>
      <c r="S9" s="73">
        <f>IF(F9&lt;&gt;"",(IF(F9=F10,1,0)),0)+IF(F16&lt;&gt;"",(IF(F16=F15,1,0)),0)+IF(F32&lt;&gt;"",(IF(F32=F33,1,0)),0)+IF(F36&lt;&gt;"",(IF(F36=F35,1,0)),0)</f>
        <v>0</v>
      </c>
      <c r="T9" s="73">
        <f t="shared" ref="T9:T15" si="1">(Q9*2)+(S9*1)</f>
        <v>8</v>
      </c>
      <c r="U9" s="73">
        <f>F10+F15+F33+F35</f>
        <v>11</v>
      </c>
      <c r="V9" s="74">
        <f>F9+F16+F32+F36</f>
        <v>49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">
        <v>365</v>
      </c>
      <c r="AK9" s="601"/>
      <c r="BF9" s="408"/>
    </row>
    <row r="10" spans="1:58" ht="15" thickBot="1" x14ac:dyDescent="0.35">
      <c r="B10" s="22"/>
      <c r="C10" s="4"/>
      <c r="D10" s="39" t="str">
        <f>P12</f>
        <v>Frozen Ropes</v>
      </c>
      <c r="E10" s="75"/>
      <c r="F10" s="477">
        <v>5</v>
      </c>
      <c r="G10" s="9"/>
      <c r="H10" s="39" t="str">
        <f>P11</f>
        <v>J.S. Thunder</v>
      </c>
      <c r="I10" s="75"/>
      <c r="J10" s="76">
        <v>8</v>
      </c>
      <c r="K10" s="9"/>
      <c r="L10" s="4"/>
      <c r="M10" s="4"/>
      <c r="P10" s="71" t="str">
        <f t="shared" si="0"/>
        <v>Jersey Shore Prospects blue</v>
      </c>
      <c r="Q10" s="72">
        <f>(IF(F13&gt;F12,1,0))+(IF(F18&gt;F19,1,0))+(IF(F26&gt;F27,1,0))+(IF(F30&gt;F29,1,0))</f>
        <v>2</v>
      </c>
      <c r="R10" s="73">
        <f>(IF(F13&lt;F12,1,0))+(IF(F18&lt;F19,1,0))+(IF(F26&lt;F27,1,0))+(IF(F30&lt;F29,1,0))</f>
        <v>1</v>
      </c>
      <c r="S10" s="73">
        <f>IF(F13&lt;&gt;"",(IF(F13=F12,1,0)),0)+IF(F18&lt;&gt;"",(IF(F18=F19,1,0)),0)+IF(F26&lt;&gt;"",(IF(F26=F27,1,0)),0)+IF(F30&lt;&gt;"",(IF(F30=F29,1,0)),0)</f>
        <v>0</v>
      </c>
      <c r="T10" s="73">
        <f t="shared" si="1"/>
        <v>4</v>
      </c>
      <c r="U10" s="73">
        <f>F12+F19+F27+F29</f>
        <v>16</v>
      </c>
      <c r="V10" s="74">
        <f>F13+F18+F26+F30</f>
        <v>22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J.S. Thunder</v>
      </c>
      <c r="Q11" s="72">
        <f>(IF(J10&gt;J9,1,0))+(IF(J12&gt;J13,1,0))+(IF(J29&gt;J30,1,0))+(IF(F27&gt;F26,1,0))</f>
        <v>1</v>
      </c>
      <c r="R11" s="73">
        <f>(IF(J10&lt;J9,1,0))+(IF(J12&lt;J13,1,0))+(IF(F27&lt;F26,1,0))+(IF(J29&lt;J30,1,0))</f>
        <v>3</v>
      </c>
      <c r="S11" s="73">
        <f>IF(J10&lt;&gt;"",(IF(J10=J9,1,0)),0)+IF(J12&lt;&gt;"",(IF(J12=J13,1,0)),0)+IF(F27&lt;&gt;"",(IF(F27=F26,1,0)),0)+IF(J29&lt;&gt;"",(IF(J29=J30,1,0)),0)</f>
        <v>0</v>
      </c>
      <c r="T11" s="73">
        <f t="shared" si="1"/>
        <v>2</v>
      </c>
      <c r="U11" s="73">
        <f>J9+J13+J30+F26</f>
        <v>25</v>
      </c>
      <c r="V11" s="74">
        <f>J10+J12+J29+F27</f>
        <v>11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54" t="s">
        <v>410</v>
      </c>
      <c r="AN11" s="553" t="s">
        <v>403</v>
      </c>
      <c r="AU11" s="295"/>
      <c r="BF11" s="409"/>
    </row>
    <row r="12" spans="1:58" ht="16.2" thickBot="1" x14ac:dyDescent="0.35">
      <c r="B12" s="570">
        <v>0.35416666666666669</v>
      </c>
      <c r="C12" s="4"/>
      <c r="D12" s="36" t="str">
        <f>P12</f>
        <v>Frozen Ropes</v>
      </c>
      <c r="E12" s="69"/>
      <c r="F12" s="70">
        <v>7</v>
      </c>
      <c r="G12" s="9"/>
      <c r="H12" s="36" t="str">
        <f>P11</f>
        <v>J.S. Thunder</v>
      </c>
      <c r="I12" s="69"/>
      <c r="J12" s="476">
        <v>0</v>
      </c>
      <c r="K12" s="9"/>
      <c r="L12" s="4"/>
      <c r="M12" s="4"/>
      <c r="P12" s="71" t="str">
        <f t="shared" si="0"/>
        <v>Frozen Ropes</v>
      </c>
      <c r="Q12" s="72">
        <f>(IF(F10&gt;F9,1,0))+(IF(F12&gt;F13,1,0))+(IF(J26&gt;J27,1,0))+(IF(J33&gt;J32,1,0))</f>
        <v>1</v>
      </c>
      <c r="R12" s="73">
        <f>(IF(F10&lt;F9,1,0))+(IF(F12&lt;F13,1,0))+(IF(J26&lt;J27,1,0))+(IF(J33&lt;J32,1,0))</f>
        <v>3</v>
      </c>
      <c r="S12" s="73">
        <f>IF(F10&lt;&gt;"",(IF(F10=F9,1,0)),0)+IF(F12&lt;&gt;"",(IF(F12=F13,1,0)),0)+IF(J26&lt;&gt;"",(IF(J26=J27,1,0)),0)+IF(J33&lt;&gt;"",(IF(J33=J32,1,0)),0)</f>
        <v>0</v>
      </c>
      <c r="T12" s="73">
        <f t="shared" si="1"/>
        <v>2</v>
      </c>
      <c r="U12" s="73">
        <f>F9+F13+J27+J32</f>
        <v>36</v>
      </c>
      <c r="V12" s="74">
        <f>F10+F12+J26+J33</f>
        <v>23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54" t="s">
        <v>411</v>
      </c>
      <c r="AN12" s="553" t="s">
        <v>366</v>
      </c>
      <c r="AV12" s="390"/>
      <c r="AW12" s="391" t="str">
        <f>AK26</f>
        <v>13U</v>
      </c>
      <c r="AX12" s="392"/>
      <c r="AY12" s="392"/>
      <c r="AZ12" s="398"/>
      <c r="BA12" s="390"/>
      <c r="BB12" s="391" t="str">
        <f>AK26</f>
        <v>13U</v>
      </c>
      <c r="BC12" s="392"/>
      <c r="BD12" s="392"/>
      <c r="BE12" s="57"/>
      <c r="BF12" s="408"/>
    </row>
    <row r="13" spans="1:58" ht="15" thickBot="1" x14ac:dyDescent="0.35">
      <c r="B13" s="573"/>
      <c r="C13" s="4"/>
      <c r="D13" s="39" t="str">
        <f>P10</f>
        <v>Jersey Shore Prospects blue</v>
      </c>
      <c r="E13" s="75"/>
      <c r="F13" s="76">
        <v>9</v>
      </c>
      <c r="G13" s="9"/>
      <c r="H13" s="39" t="str">
        <f>P14</f>
        <v>N.J. Hitmen</v>
      </c>
      <c r="I13" s="75"/>
      <c r="J13" s="477">
        <v>5</v>
      </c>
      <c r="K13" s="9"/>
      <c r="L13" s="4"/>
      <c r="M13" s="4"/>
      <c r="P13" s="71" t="str">
        <f t="shared" si="0"/>
        <v>Jersey Stealth</v>
      </c>
      <c r="Q13" s="72">
        <f>(IF(F15&gt;F16,1,0))+(IF(F19&gt;F18,1,0))+(IF(J30&gt;J29,1,0))+(IF(J32&gt;J33,1,0))</f>
        <v>1</v>
      </c>
      <c r="R13" s="73">
        <f>(IF(F19&lt;F18,1,0))+(IF(F15&lt;F16,1,0))+(IF(J30&lt;J29,1,0))+(IF(J32&lt;J33,1,0))</f>
        <v>2</v>
      </c>
      <c r="S13" s="73">
        <f>IF(F15&lt;&gt;"",(IF(F15=F16,1,0)),0)+IF(F19&lt;&gt;"",(IF(F19=F18,1,0)),0)+IF(J30&lt;&gt;"",(IF(J30=J29,1,0)),0)+IF(J33&lt;&gt;"",(IF(J33=J32,1,0)),0)</f>
        <v>0</v>
      </c>
      <c r="T13" s="73">
        <f t="shared" si="1"/>
        <v>2</v>
      </c>
      <c r="U13" s="73">
        <f>F18+F16+J29+J33</f>
        <v>19</v>
      </c>
      <c r="V13" s="74">
        <f>F15+F19+J30+J32</f>
        <v>17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53" t="s">
        <v>403</v>
      </c>
      <c r="AN13" s="553" t="s">
        <v>423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N.J. Hitmen</v>
      </c>
      <c r="Q14" s="72">
        <f>(IF(J13&gt;J12,1,0))+(IF(J15&gt;J16,1,0))+(IF(J27&gt;J26,1,0))+(IF(F35&gt;F36,1,0))</f>
        <v>3</v>
      </c>
      <c r="R14" s="73">
        <f>(IF(J13&lt;J12,1,0))+(IF(J15&lt;J16,1,0))+(IF(J27&lt;J26,1,0))+(IF(F35&lt;F36,1,0))</f>
        <v>1</v>
      </c>
      <c r="S14" s="73">
        <f>IF(J13&lt;&gt;"",(IF(J13=J12,1,0)),0)+IF(J15&lt;&gt;"",(IF(J15=J16,1,0)),0)+IF(J27&lt;&gt;"",(IF(J27=J26,1,0)),0)+IF(F35&lt;&gt;"",(IF(F35=F36,1,0)),0)</f>
        <v>0</v>
      </c>
      <c r="T14" s="73">
        <f t="shared" si="1"/>
        <v>6</v>
      </c>
      <c r="U14" s="73">
        <f>J12+J16+J26+F36</f>
        <v>15</v>
      </c>
      <c r="V14" s="74">
        <f>J13+J15+J27+F35</f>
        <v>31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54" t="s">
        <v>185</v>
      </c>
      <c r="AN14" s="554" t="s">
        <v>185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570">
        <v>0.44791666666666669</v>
      </c>
      <c r="C15" s="4"/>
      <c r="D15" s="36" t="str">
        <f>P13</f>
        <v>Jersey Stealth</v>
      </c>
      <c r="E15" s="69"/>
      <c r="F15" s="70">
        <v>0</v>
      </c>
      <c r="G15" s="9"/>
      <c r="H15" s="36" t="str">
        <f>P14</f>
        <v>N.J. Hitmen</v>
      </c>
      <c r="I15" s="69"/>
      <c r="J15" s="476">
        <v>8</v>
      </c>
      <c r="K15" s="9"/>
      <c r="L15" s="4"/>
      <c r="M15" s="4"/>
      <c r="P15" s="71" t="str">
        <f t="shared" si="0"/>
        <v>Two Rivers</v>
      </c>
      <c r="Q15" s="72">
        <f>(IF(J9&gt;J10,1,0))+(IF(J16&gt;J15,1,0))+(IF(F33&gt;F32,1,0))+(IF(F29&gt;F30,1,0))</f>
        <v>1</v>
      </c>
      <c r="R15" s="73">
        <f>(IF(J9&lt;J10,1,0))+(IF(J16&lt;J15,1,0))+(IF(F29&lt;F30,1,0))+(IF(F33&lt;F32,1,0))</f>
        <v>3</v>
      </c>
      <c r="S15" s="73">
        <f>IF(J9&lt;&gt;"",(IF(J9=J10,1,0)),0)+IF(J16&lt;&gt;"",(IF(J16=J15,1,0)),0)+IF(F29&lt;&gt;"",(IF(F29=F30,1,0)),0)+IF(F33&lt;&gt;"",(IF(F33=F32,1,0)),0)</f>
        <v>0</v>
      </c>
      <c r="T15" s="73">
        <f t="shared" si="1"/>
        <v>2</v>
      </c>
      <c r="U15" s="73">
        <f>J10+J15+F30+F32</f>
        <v>42</v>
      </c>
      <c r="V15" s="74">
        <f>J9+J16+F29+F33</f>
        <v>11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53" t="s">
        <v>366</v>
      </c>
      <c r="AN15" s="554" t="s">
        <v>410</v>
      </c>
      <c r="AS15" s="85"/>
      <c r="AT15" s="86"/>
      <c r="AV15" s="393"/>
      <c r="AW15" s="545">
        <f>B7</f>
        <v>41826</v>
      </c>
      <c r="AX15" s="320"/>
      <c r="AY15" s="320"/>
      <c r="AZ15" s="399"/>
      <c r="BA15" s="393"/>
      <c r="BB15" s="545">
        <f>$AW$15</f>
        <v>41826</v>
      </c>
      <c r="BC15" s="320"/>
      <c r="BD15" s="320"/>
      <c r="BE15" s="17"/>
    </row>
    <row r="16" spans="1:58" ht="15" thickBot="1" x14ac:dyDescent="0.35">
      <c r="B16" s="573"/>
      <c r="C16" s="4"/>
      <c r="D16" s="39" t="str">
        <f>P9</f>
        <v>Jersey Shore Prospects orange</v>
      </c>
      <c r="E16" s="75"/>
      <c r="F16" s="76">
        <v>10</v>
      </c>
      <c r="G16" s="9"/>
      <c r="H16" s="39" t="str">
        <f>P15</f>
        <v>Two Rivers</v>
      </c>
      <c r="I16" s="75"/>
      <c r="J16" s="477">
        <v>2</v>
      </c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53" t="s">
        <v>423</v>
      </c>
      <c r="AN16" s="554" t="s">
        <v>411</v>
      </c>
      <c r="AS16" s="85"/>
      <c r="AT16" s="86"/>
      <c r="AU16" s="295"/>
      <c r="AV16" s="393"/>
      <c r="AW16" s="340" t="str">
        <f>D6</f>
        <v>Little Silver</v>
      </c>
      <c r="AX16" s="340" t="str">
        <f>D7</f>
        <v>Sickles Field</v>
      </c>
      <c r="AY16" s="343" t="s">
        <v>135</v>
      </c>
      <c r="AZ16" s="404"/>
      <c r="BA16" s="393"/>
      <c r="BB16" s="340" t="str">
        <f>H6</f>
        <v>Oceanport</v>
      </c>
      <c r="BC16" s="340" t="str">
        <f>H7</f>
        <v>Blackberry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56" t="s">
        <v>425</v>
      </c>
      <c r="AN17" s="556" t="s">
        <v>424</v>
      </c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575">
        <v>4.1666666666666664E-2</v>
      </c>
      <c r="C18" s="4"/>
      <c r="D18" s="36" t="str">
        <f>P10</f>
        <v>Jersey Shore Prospects blue</v>
      </c>
      <c r="E18" s="69"/>
      <c r="F18" s="70"/>
      <c r="G18" s="9"/>
      <c r="H18" s="36"/>
      <c r="I18" s="69"/>
      <c r="J18" s="70"/>
      <c r="K18" s="9"/>
      <c r="L18" s="4"/>
      <c r="M18" s="4"/>
      <c r="P18" s="103" t="s">
        <v>160</v>
      </c>
      <c r="Q18" s="653" t="s">
        <v>136</v>
      </c>
      <c r="R18" s="654"/>
      <c r="S18" s="654"/>
      <c r="T18" s="654"/>
      <c r="U18" s="654"/>
      <c r="V18" s="655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/>
      <c r="AN18" s="97"/>
      <c r="AS18" s="85"/>
      <c r="AT18" s="86"/>
      <c r="AV18" s="393"/>
      <c r="AW18" s="333" t="str">
        <f>D9</f>
        <v>Jersey Shore Prospects orange</v>
      </c>
      <c r="AX18" s="4"/>
      <c r="AY18" s="317"/>
      <c r="AZ18" s="404"/>
      <c r="BA18" s="393"/>
      <c r="BB18" s="4"/>
      <c r="BC18" s="333" t="str">
        <f>H9</f>
        <v>Two Rivers</v>
      </c>
      <c r="BD18" s="319"/>
      <c r="BE18" s="17"/>
    </row>
    <row r="19" spans="2:58" ht="15" thickBot="1" x14ac:dyDescent="0.35">
      <c r="B19" s="576"/>
      <c r="C19" s="4"/>
      <c r="D19" s="39" t="str">
        <f>P13</f>
        <v>Jersey Stealth</v>
      </c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656" t="s">
        <v>410</v>
      </c>
      <c r="R19" s="657"/>
      <c r="S19" s="657"/>
      <c r="T19" s="657"/>
      <c r="U19" s="657"/>
      <c r="V19" s="65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Frozen Ropes</v>
      </c>
      <c r="AX19" s="4"/>
      <c r="AY19" s="318"/>
      <c r="AZ19" s="404"/>
      <c r="BA19" s="393"/>
      <c r="BB19" s="320"/>
      <c r="BC19" s="333" t="str">
        <f>H10</f>
        <v>J.S. Thunder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59" t="s">
        <v>423</v>
      </c>
      <c r="R20" s="660"/>
      <c r="S20" s="660"/>
      <c r="T20" s="660"/>
      <c r="U20" s="660"/>
      <c r="V20" s="661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493"/>
      <c r="G21" s="9"/>
      <c r="H21" s="20"/>
      <c r="I21" s="69"/>
      <c r="J21" s="70"/>
      <c r="K21" s="9"/>
      <c r="L21" s="4"/>
      <c r="M21" s="4"/>
      <c r="P21" s="41"/>
      <c r="Q21" s="659"/>
      <c r="R21" s="660"/>
      <c r="S21" s="660"/>
      <c r="T21" s="660"/>
      <c r="U21" s="660"/>
      <c r="V21" s="661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494"/>
      <c r="G22" s="539"/>
      <c r="H22" s="23"/>
      <c r="I22" s="75"/>
      <c r="J22" s="76"/>
      <c r="K22" s="539"/>
      <c r="L22" s="4"/>
      <c r="M22" s="4"/>
      <c r="P22" s="41"/>
      <c r="Q22" s="659"/>
      <c r="R22" s="660"/>
      <c r="S22" s="660"/>
      <c r="T22" s="660"/>
      <c r="U22" s="660"/>
      <c r="V22" s="661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542" t="str">
        <f>D6</f>
        <v>Little Silver</v>
      </c>
      <c r="E24" s="7"/>
      <c r="F24" s="8"/>
      <c r="G24" s="7"/>
      <c r="H24" s="548" t="str">
        <f>H6</f>
        <v>Oceanport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41825</v>
      </c>
      <c r="C25" s="16"/>
      <c r="D25" s="543" t="str">
        <f>D7</f>
        <v>Sickles Field</v>
      </c>
      <c r="E25" s="9"/>
      <c r="F25" s="104" t="s">
        <v>135</v>
      </c>
      <c r="G25" s="9"/>
      <c r="H25" s="549" t="str">
        <f>H7</f>
        <v>Blackberry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13U</v>
      </c>
      <c r="AX25" s="392"/>
      <c r="AY25" s="392"/>
      <c r="AZ25" s="398"/>
      <c r="BA25" s="390"/>
      <c r="BB25" s="391" t="str">
        <f>AK26</f>
        <v>13U</v>
      </c>
      <c r="BC25" s="392"/>
      <c r="BD25" s="392"/>
      <c r="BE25" s="57"/>
    </row>
    <row r="26" spans="2:58" ht="15" thickBot="1" x14ac:dyDescent="0.35">
      <c r="B26" s="582">
        <v>0.375</v>
      </c>
      <c r="C26" s="4"/>
      <c r="D26" s="36" t="str">
        <f>P10</f>
        <v>Jersey Shore Prospects blue</v>
      </c>
      <c r="E26" s="69"/>
      <c r="F26" s="476">
        <v>9</v>
      </c>
      <c r="G26" s="9"/>
      <c r="H26" s="36" t="str">
        <f>P12</f>
        <v>Frozen Ropes</v>
      </c>
      <c r="I26" s="69"/>
      <c r="J26" s="476">
        <v>3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184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573"/>
      <c r="C27" s="4"/>
      <c r="D27" s="39" t="str">
        <f>P11</f>
        <v>J.S. Thunder</v>
      </c>
      <c r="E27" s="75"/>
      <c r="F27" s="477">
        <v>2</v>
      </c>
      <c r="G27" s="9"/>
      <c r="H27" s="39" t="str">
        <f>P14</f>
        <v>N.J. Hitmen</v>
      </c>
      <c r="I27" s="75"/>
      <c r="J27" s="477">
        <v>13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162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46"/>
      <c r="R28" s="546"/>
      <c r="S28" s="546"/>
      <c r="T28" s="546"/>
      <c r="U28" s="546"/>
      <c r="V28" s="546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360</v>
      </c>
      <c r="AS28" s="85"/>
      <c r="AT28" s="86"/>
      <c r="AV28" s="393"/>
      <c r="AW28" s="545">
        <f>$AW$15</f>
        <v>41826</v>
      </c>
      <c r="AX28" s="320"/>
      <c r="AY28" s="320"/>
      <c r="AZ28" s="399"/>
      <c r="BA28" s="393"/>
      <c r="BB28" s="545">
        <f>$AW$15</f>
        <v>41826</v>
      </c>
      <c r="BC28" s="320"/>
      <c r="BD28" s="320"/>
      <c r="BE28" s="17"/>
    </row>
    <row r="29" spans="2:58" x14ac:dyDescent="0.3">
      <c r="B29" s="570">
        <v>0.46875</v>
      </c>
      <c r="C29" s="4"/>
      <c r="D29" s="36" t="str">
        <f>P15</f>
        <v>Two Rivers</v>
      </c>
      <c r="E29" s="69"/>
      <c r="F29" s="476">
        <v>7</v>
      </c>
      <c r="G29" s="9"/>
      <c r="H29" s="36" t="str">
        <f>P11</f>
        <v>J.S. Thunder</v>
      </c>
      <c r="I29" s="69"/>
      <c r="J29" s="476">
        <v>1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544" t="s">
        <v>83</v>
      </c>
      <c r="AB29" s="277"/>
      <c r="AC29" s="277"/>
      <c r="AD29" s="277"/>
      <c r="AE29" s="277"/>
      <c r="AJ29" s="109" t="s">
        <v>164</v>
      </c>
      <c r="AK29" s="110" t="s">
        <v>272</v>
      </c>
      <c r="AS29" s="85"/>
      <c r="AT29" s="86"/>
      <c r="AV29" s="393"/>
      <c r="AW29" s="340" t="str">
        <f>AW16</f>
        <v>Little Silver</v>
      </c>
      <c r="AX29" s="340" t="str">
        <f>AX16</f>
        <v>Sickles Field</v>
      </c>
      <c r="AY29" s="320" t="s">
        <v>135</v>
      </c>
      <c r="AZ29" s="399"/>
      <c r="BA29" s="393"/>
      <c r="BB29" s="340" t="str">
        <f>BB16</f>
        <v>Oceanport</v>
      </c>
      <c r="BC29" s="340" t="str">
        <f>BC16</f>
        <v>Blackberry Field</v>
      </c>
      <c r="BD29" s="320" t="s">
        <v>135</v>
      </c>
      <c r="BE29" s="17"/>
    </row>
    <row r="30" spans="2:58" ht="16.2" thickBot="1" x14ac:dyDescent="0.35">
      <c r="B30" s="573"/>
      <c r="C30" s="4"/>
      <c r="D30" s="39" t="str">
        <f>P10</f>
        <v>Jersey Shore Prospects blue</v>
      </c>
      <c r="E30" s="75"/>
      <c r="F30" s="477">
        <v>4</v>
      </c>
      <c r="G30" s="9"/>
      <c r="H30" s="39" t="str">
        <f>P13</f>
        <v>Jersey Stealth</v>
      </c>
      <c r="I30" s="75"/>
      <c r="J30" s="477">
        <v>10</v>
      </c>
      <c r="K30" s="9"/>
      <c r="L30" s="4"/>
      <c r="M30" s="4"/>
      <c r="P30" s="592" t="str">
        <f>AK26</f>
        <v>13U</v>
      </c>
      <c r="Q30" s="593"/>
      <c r="R30" s="593"/>
      <c r="S30" s="593"/>
      <c r="T30" s="593"/>
      <c r="U30" s="593"/>
      <c r="V30" s="594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370</v>
      </c>
      <c r="AS30" s="85"/>
      <c r="AT30" s="86"/>
      <c r="AV30" s="393"/>
      <c r="AW30" s="341">
        <f>B12</f>
        <v>0.35416666666666669</v>
      </c>
      <c r="AX30" s="320"/>
      <c r="AY30" s="320"/>
      <c r="AZ30" s="399"/>
      <c r="BA30" s="393"/>
      <c r="BB30" s="341">
        <f>$AW$30</f>
        <v>0.35416666666666669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592" t="s">
        <v>148</v>
      </c>
      <c r="Q31" s="593"/>
      <c r="R31" s="593"/>
      <c r="S31" s="593"/>
      <c r="T31" s="593"/>
      <c r="U31" s="593"/>
      <c r="V31" s="594"/>
      <c r="Z31" s="639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Frozen Ropes</v>
      </c>
      <c r="AX31" s="4"/>
      <c r="AY31" s="319"/>
      <c r="AZ31" s="399"/>
      <c r="BA31" s="393"/>
      <c r="BB31" s="320" t="str">
        <f>H12</f>
        <v>J.S. Thunder</v>
      </c>
      <c r="BC31" s="4"/>
      <c r="BD31" s="141"/>
      <c r="BE31" s="17"/>
    </row>
    <row r="32" spans="2:58" ht="15" thickBot="1" x14ac:dyDescent="0.35">
      <c r="B32" s="570">
        <v>6.25E-2</v>
      </c>
      <c r="C32" s="4"/>
      <c r="D32" s="36" t="str">
        <f>P9</f>
        <v>Jersey Shore Prospects orange</v>
      </c>
      <c r="E32" s="117"/>
      <c r="F32" s="476">
        <v>22</v>
      </c>
      <c r="G32" s="9"/>
      <c r="H32" s="36" t="str">
        <f>P13</f>
        <v>Jersey Stealth</v>
      </c>
      <c r="I32" s="69"/>
      <c r="J32" s="476">
        <v>7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 t="str">
        <f>D13</f>
        <v>Jersey Shore Prospects blue</v>
      </c>
      <c r="AX32" s="4"/>
      <c r="AY32" s="321"/>
      <c r="AZ32" s="399"/>
      <c r="BA32" s="393"/>
      <c r="BB32" s="320" t="str">
        <f>H13</f>
        <v>N.J. Hitmen</v>
      </c>
      <c r="BC32" s="4"/>
      <c r="BD32" s="329"/>
      <c r="BE32" s="17"/>
    </row>
    <row r="33" spans="2:57" ht="15" customHeight="1" thickBot="1" x14ac:dyDescent="0.35">
      <c r="B33" s="573"/>
      <c r="C33" s="4"/>
      <c r="D33" s="49" t="str">
        <f>P15</f>
        <v>Two Rivers</v>
      </c>
      <c r="E33" s="9"/>
      <c r="F33" s="477">
        <v>1</v>
      </c>
      <c r="G33" s="9"/>
      <c r="H33" s="49" t="str">
        <f>P12</f>
        <v>Frozen Ropes</v>
      </c>
      <c r="I33" s="75"/>
      <c r="J33" s="477">
        <v>8</v>
      </c>
      <c r="K33" s="9"/>
      <c r="L33" s="4"/>
      <c r="M33" s="4"/>
      <c r="P33" s="589" t="str">
        <f>IF(J46&lt;&gt;"",(IF(J47&gt;J46,F47,F46)),"")</f>
        <v>Jersey Shore Prospects orange</v>
      </c>
      <c r="Q33" s="590"/>
      <c r="R33" s="590"/>
      <c r="S33" s="590"/>
      <c r="T33" s="590"/>
      <c r="U33" s="590"/>
      <c r="V33" s="591"/>
      <c r="Z33" s="66" t="s">
        <v>155</v>
      </c>
      <c r="AA33" s="286"/>
      <c r="AB33" s="285"/>
      <c r="AC33" s="285"/>
      <c r="AD33" s="285"/>
      <c r="AE33" s="285"/>
      <c r="AF33" s="285"/>
      <c r="AG33" s="285"/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589"/>
      <c r="Q34" s="590"/>
      <c r="R34" s="590"/>
      <c r="S34" s="590"/>
      <c r="T34" s="590"/>
      <c r="U34" s="590"/>
      <c r="V34" s="591"/>
      <c r="Z34" s="91" t="s">
        <v>159</v>
      </c>
      <c r="AA34" s="285"/>
      <c r="AB34" s="285"/>
      <c r="AC34" s="285"/>
      <c r="AD34" s="285"/>
      <c r="AE34" s="285"/>
      <c r="AF34" s="285"/>
      <c r="AG34" s="285"/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575">
        <v>0.15625</v>
      </c>
      <c r="C35" s="4"/>
      <c r="D35" s="36" t="str">
        <f>P14</f>
        <v>N.J. Hitmen</v>
      </c>
      <c r="E35" s="69"/>
      <c r="F35" s="476">
        <v>5</v>
      </c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/>
      <c r="AB35" s="285"/>
      <c r="AC35" s="285"/>
      <c r="AD35" s="285"/>
      <c r="AE35" s="285"/>
      <c r="AF35" s="285"/>
      <c r="AG35" s="285"/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576"/>
      <c r="C36" s="4"/>
      <c r="D36" s="39" t="str">
        <f>P9</f>
        <v>Jersey Shore Prospects orange</v>
      </c>
      <c r="E36" s="75"/>
      <c r="F36" s="477">
        <v>10</v>
      </c>
      <c r="G36" s="9"/>
      <c r="H36" s="39"/>
      <c r="I36" s="75"/>
      <c r="J36" s="76"/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13U</v>
      </c>
      <c r="AX38" s="392"/>
      <c r="AY38" s="392"/>
      <c r="AZ38" s="398"/>
      <c r="BA38" s="390"/>
      <c r="BB38" s="391" t="str">
        <f>AK26</f>
        <v>13U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39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239</v>
      </c>
      <c r="D41" s="130" t="str">
        <f>D24</f>
        <v>Little Silver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Oceanport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  <c r="V41" s="9"/>
      <c r="AV41" s="393"/>
      <c r="AW41" s="545">
        <f>$AW$15</f>
        <v>41826</v>
      </c>
      <c r="AX41" s="320"/>
      <c r="AY41" s="320"/>
      <c r="AZ41" s="399"/>
      <c r="BA41" s="393"/>
      <c r="BB41" s="545">
        <f>$AW$15</f>
        <v>41826</v>
      </c>
      <c r="BC41" s="320"/>
      <c r="BD41" s="320"/>
      <c r="BE41" s="17"/>
    </row>
    <row r="42" spans="2:57" ht="15" thickBot="1" x14ac:dyDescent="0.35">
      <c r="B42" s="256">
        <v>41826</v>
      </c>
      <c r="C42" s="16"/>
      <c r="D42" s="132" t="str">
        <f>D25</f>
        <v>Sickles Field</v>
      </c>
      <c r="E42" s="539"/>
      <c r="F42" s="640"/>
      <c r="G42" s="640"/>
      <c r="H42" s="641"/>
      <c r="I42" s="158" t="s">
        <v>135</v>
      </c>
      <c r="J42" s="13" t="s">
        <v>135</v>
      </c>
      <c r="K42" s="9"/>
      <c r="L42" s="50" t="str">
        <f>H25</f>
        <v>Blackberry Field</v>
      </c>
      <c r="M42" s="92"/>
      <c r="N42" s="643"/>
      <c r="O42" s="640"/>
      <c r="P42" s="641"/>
      <c r="Q42" s="159" t="s">
        <v>135</v>
      </c>
      <c r="R42" s="9"/>
      <c r="S42" s="9"/>
      <c r="T42" s="9"/>
      <c r="U42" s="9"/>
      <c r="V42" s="9"/>
      <c r="AV42" s="393"/>
      <c r="AW42" s="545" t="str">
        <f>AW29</f>
        <v>Little Silver</v>
      </c>
      <c r="AX42" s="340" t="str">
        <f>AX29</f>
        <v>Sickles Field</v>
      </c>
      <c r="AY42" s="320" t="s">
        <v>135</v>
      </c>
      <c r="AZ42" s="399"/>
      <c r="BA42" s="393"/>
      <c r="BB42" s="545" t="str">
        <f>BB16</f>
        <v>Oceanport</v>
      </c>
      <c r="BC42" s="340" t="str">
        <f>BC16</f>
        <v>Blackberry Field</v>
      </c>
      <c r="BD42" s="320"/>
      <c r="BE42" s="17"/>
    </row>
    <row r="43" spans="2:57" ht="15" thickBot="1" x14ac:dyDescent="0.35">
      <c r="B43" s="30"/>
      <c r="D43" s="51"/>
      <c r="E43" s="133"/>
      <c r="F43" s="636">
        <f>Q22</f>
        <v>0</v>
      </c>
      <c r="G43" s="637"/>
      <c r="H43" s="638"/>
      <c r="I43" s="547"/>
      <c r="J43" s="51"/>
      <c r="K43" s="9"/>
      <c r="L43" s="460"/>
      <c r="M43" s="161"/>
      <c r="N43" s="644">
        <f>Q21</f>
        <v>0</v>
      </c>
      <c r="O43" s="645"/>
      <c r="P43" s="646"/>
      <c r="Q43" s="547"/>
      <c r="R43" s="546"/>
      <c r="S43" s="546"/>
      <c r="T43" s="546"/>
      <c r="U43" s="546"/>
      <c r="V43" s="546"/>
      <c r="AV43" s="393"/>
      <c r="AW43" s="341">
        <f>B15</f>
        <v>0.44791666666666669</v>
      </c>
      <c r="AX43" s="320"/>
      <c r="AY43" s="4"/>
      <c r="AZ43" s="17"/>
      <c r="BA43" s="393"/>
      <c r="BB43" s="341">
        <f>$AW$43</f>
        <v>0.44791666666666669</v>
      </c>
      <c r="BC43" s="320"/>
      <c r="BD43" s="320" t="s">
        <v>135</v>
      </c>
      <c r="BE43" s="17"/>
    </row>
    <row r="44" spans="2:57" ht="15" thickBot="1" x14ac:dyDescent="0.35">
      <c r="B44" s="31"/>
      <c r="D44" s="52"/>
      <c r="E44" s="135"/>
      <c r="F44" s="647"/>
      <c r="G44" s="648"/>
      <c r="H44" s="649"/>
      <c r="I44" s="162"/>
      <c r="J44" s="52"/>
      <c r="K44" s="9"/>
      <c r="L44" s="461"/>
      <c r="M44" s="163"/>
      <c r="N44" s="644"/>
      <c r="O44" s="645"/>
      <c r="P44" s="646"/>
      <c r="Q44" s="550"/>
      <c r="R44" s="546"/>
      <c r="S44" s="546"/>
      <c r="T44" s="546"/>
      <c r="U44" s="546"/>
      <c r="V44" s="546"/>
      <c r="AV44" s="393"/>
      <c r="AW44" s="333" t="str">
        <f>D15</f>
        <v>Jersey Stealth</v>
      </c>
      <c r="AX44" s="4"/>
      <c r="AY44" s="319"/>
      <c r="AZ44" s="399"/>
      <c r="BA44" s="393"/>
      <c r="BB44" s="333" t="str">
        <f>H15</f>
        <v>N.J. Hitmen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46"/>
      <c r="T45" s="546"/>
      <c r="U45" s="546"/>
      <c r="V45" s="546"/>
      <c r="AV45" s="393"/>
      <c r="AW45" s="333" t="str">
        <f>D16</f>
        <v>Jersey Shore Prospects orange</v>
      </c>
      <c r="AX45" s="4"/>
      <c r="AY45" s="321"/>
      <c r="AZ45" s="399"/>
      <c r="BA45" s="393"/>
      <c r="BB45" s="333" t="str">
        <f>H16</f>
        <v>Two Rivers</v>
      </c>
      <c r="BC45" s="4"/>
      <c r="BD45" s="321"/>
      <c r="BE45" s="17"/>
    </row>
    <row r="46" spans="2:57" ht="15" thickBot="1" x14ac:dyDescent="0.35">
      <c r="B46" s="575">
        <v>0.13541666666666666</v>
      </c>
      <c r="D46" s="460" t="s">
        <v>429</v>
      </c>
      <c r="E46" s="140"/>
      <c r="F46" s="650" t="str">
        <f>Q19</f>
        <v>Jersey Shore Prospects orange</v>
      </c>
      <c r="G46" s="651"/>
      <c r="H46" s="652"/>
      <c r="I46" s="164"/>
      <c r="J46" s="51">
        <v>5</v>
      </c>
      <c r="K46" s="9"/>
      <c r="L46" s="9"/>
      <c r="M46" s="4"/>
      <c r="N46" s="166"/>
      <c r="O46" s="166"/>
      <c r="P46" s="166"/>
      <c r="Q46" s="546"/>
      <c r="R46" s="546"/>
      <c r="S46" s="546"/>
      <c r="T46" s="546"/>
      <c r="U46" s="546"/>
      <c r="V46" s="546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576"/>
      <c r="D47" s="461" t="s">
        <v>426</v>
      </c>
      <c r="E47" s="142"/>
      <c r="F47" s="636" t="str">
        <f>Q20</f>
        <v>N.J. Hitmen</v>
      </c>
      <c r="G47" s="637"/>
      <c r="H47" s="638"/>
      <c r="I47" s="165"/>
      <c r="J47" s="52">
        <v>2</v>
      </c>
      <c r="K47" s="9"/>
      <c r="L47" s="9"/>
      <c r="M47" s="4"/>
      <c r="N47" s="166"/>
      <c r="O47" s="166"/>
      <c r="P47" s="166"/>
      <c r="Q47" s="546"/>
      <c r="R47" s="546"/>
      <c r="S47" s="546"/>
      <c r="T47" s="546"/>
      <c r="U47" s="546"/>
      <c r="V47" s="546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46"/>
      <c r="O49" s="546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46"/>
      <c r="O50" s="546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13U</v>
      </c>
      <c r="AX51" s="392"/>
      <c r="AY51" s="392"/>
      <c r="AZ51" s="398"/>
      <c r="BA51" s="390"/>
      <c r="BB51" s="391" t="str">
        <f>AK26</f>
        <v>13U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545">
        <f>$AW$15</f>
        <v>41826</v>
      </c>
      <c r="AX54" s="320"/>
      <c r="AY54" s="320"/>
      <c r="AZ54" s="399"/>
      <c r="BA54" s="393"/>
      <c r="BB54" s="545">
        <f>$AW$15</f>
        <v>41826</v>
      </c>
      <c r="BC54" s="320"/>
      <c r="BD54" s="320"/>
      <c r="BE54" s="17"/>
    </row>
    <row r="55" spans="11:57" x14ac:dyDescent="0.3">
      <c r="AV55" s="393"/>
      <c r="AW55" s="545" t="str">
        <f>AW42</f>
        <v>Little Silver</v>
      </c>
      <c r="AX55" s="545" t="str">
        <f>AX42</f>
        <v>Sickles Field</v>
      </c>
      <c r="AY55" s="320"/>
      <c r="AZ55" s="399"/>
      <c r="BA55" s="393"/>
      <c r="BB55" s="545" t="str">
        <f>BB16</f>
        <v>Oceanport</v>
      </c>
      <c r="BC55" s="340" t="str">
        <f>BC16</f>
        <v>Blackberry Field</v>
      </c>
      <c r="BD55" s="320"/>
      <c r="BE55" s="17"/>
    </row>
    <row r="56" spans="11:57" x14ac:dyDescent="0.3">
      <c r="AV56" s="393"/>
      <c r="AW56" s="341">
        <f>B35</f>
        <v>0.15625</v>
      </c>
      <c r="AX56" s="320"/>
      <c r="AY56" s="320" t="s">
        <v>135</v>
      </c>
      <c r="AZ56" s="399"/>
      <c r="BA56" s="393"/>
      <c r="BB56" s="341">
        <f>$AW$56</f>
        <v>0.15625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Jersey Shore Prospects blue</v>
      </c>
      <c r="AX57" s="4"/>
      <c r="AY57" s="319"/>
      <c r="AZ57" s="399"/>
      <c r="BA57" s="393"/>
      <c r="BB57" s="333">
        <f>H18</f>
        <v>0</v>
      </c>
      <c r="BC57" s="4"/>
      <c r="BD57" s="319"/>
      <c r="BE57" s="17"/>
    </row>
    <row r="58" spans="11:57" x14ac:dyDescent="0.3">
      <c r="AV58" s="393"/>
      <c r="AW58" s="333" t="str">
        <f>D19</f>
        <v>Jersey Stealth</v>
      </c>
      <c r="AX58" s="4"/>
      <c r="AY58" s="321"/>
      <c r="AZ58" s="399"/>
      <c r="BA58" s="393"/>
      <c r="BB58" s="333">
        <f>H19</f>
        <v>0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13U</v>
      </c>
      <c r="AX64" s="392"/>
      <c r="AY64" s="392"/>
      <c r="AZ64" s="398"/>
      <c r="BA64" s="390"/>
      <c r="BB64" s="391" t="str">
        <f>AK26</f>
        <v>13U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545">
        <f>$AW$15</f>
        <v>41826</v>
      </c>
      <c r="AX67" s="545" t="str">
        <f>AX55</f>
        <v>Sickles Field</v>
      </c>
      <c r="AY67" s="320"/>
      <c r="AZ67" s="399"/>
      <c r="BA67" s="393"/>
      <c r="BB67" s="545">
        <f>$AW$15</f>
        <v>41826</v>
      </c>
      <c r="BC67" s="320"/>
      <c r="BD67" s="320"/>
      <c r="BE67" s="17"/>
    </row>
    <row r="68" spans="48:57" x14ac:dyDescent="0.3">
      <c r="AV68" s="393"/>
      <c r="AW68" s="545" t="str">
        <f>AW55</f>
        <v>Little Silver</v>
      </c>
      <c r="AX68" s="320"/>
      <c r="AY68" s="320"/>
      <c r="AZ68" s="399"/>
      <c r="BA68" s="393"/>
      <c r="BB68" s="545" t="str">
        <f>BB16</f>
        <v>Oceanport</v>
      </c>
      <c r="BC68" s="340" t="str">
        <f>BC16</f>
        <v>Blackberry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13U</v>
      </c>
      <c r="AX77" s="392"/>
      <c r="AY77" s="392"/>
      <c r="AZ77" s="398"/>
      <c r="BA77" s="390"/>
      <c r="BB77" s="391" t="str">
        <f>AK26</f>
        <v>13U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545">
        <f>$AW$15</f>
        <v>41826</v>
      </c>
      <c r="AX80" s="320"/>
      <c r="AY80" s="320"/>
      <c r="AZ80" s="399"/>
      <c r="BA80" s="393"/>
      <c r="BB80" s="545">
        <f>$AW$15</f>
        <v>41826</v>
      </c>
      <c r="BC80" s="320"/>
      <c r="BD80" s="320"/>
      <c r="BE80" s="17"/>
    </row>
    <row r="81" spans="48:57" x14ac:dyDescent="0.3">
      <c r="AV81" s="393"/>
      <c r="AW81" s="545">
        <f>L6</f>
        <v>0</v>
      </c>
      <c r="AX81" s="340">
        <f>L7</f>
        <v>0</v>
      </c>
      <c r="AY81" s="320"/>
      <c r="AZ81" s="399"/>
      <c r="BA81" s="393"/>
      <c r="BB81" s="545">
        <f>AW81</f>
        <v>0</v>
      </c>
      <c r="BC81" s="545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0.35416666666666669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13U</v>
      </c>
      <c r="AX90" s="392"/>
      <c r="AY90" s="392"/>
      <c r="AZ90" s="398"/>
      <c r="BA90" s="390"/>
      <c r="BB90" s="391" t="str">
        <f>AK26</f>
        <v>13U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545">
        <f>$AW$80</f>
        <v>41826</v>
      </c>
      <c r="AX93" s="320"/>
      <c r="AY93" s="320"/>
      <c r="AZ93" s="399"/>
      <c r="BA93" s="393"/>
      <c r="BB93" s="545">
        <f>$AW$80</f>
        <v>41826</v>
      </c>
      <c r="BC93" s="320"/>
      <c r="BD93" s="320"/>
      <c r="BE93" s="17"/>
    </row>
    <row r="94" spans="48:57" x14ac:dyDescent="0.3">
      <c r="AV94" s="393"/>
      <c r="AW94" s="545">
        <f>AW81</f>
        <v>0</v>
      </c>
      <c r="AX94" s="545">
        <f>AX81</f>
        <v>0</v>
      </c>
      <c r="AY94" s="320"/>
      <c r="AZ94" s="399"/>
      <c r="BA94" s="393"/>
      <c r="BB94" s="545">
        <f>AW81</f>
        <v>0</v>
      </c>
      <c r="BC94" s="545">
        <f>AX81</f>
        <v>0</v>
      </c>
      <c r="BD94" s="320"/>
      <c r="BE94" s="17"/>
    </row>
    <row r="95" spans="48:57" x14ac:dyDescent="0.3">
      <c r="AV95" s="393"/>
      <c r="AW95" s="341">
        <f>$AW$43</f>
        <v>0.44791666666666669</v>
      </c>
      <c r="AX95" s="320"/>
      <c r="AY95" s="320" t="s">
        <v>135</v>
      </c>
      <c r="AZ95" s="399"/>
      <c r="BA95" s="393"/>
      <c r="BB95" s="341">
        <f>$AW$56</f>
        <v>0.15625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13U</v>
      </c>
      <c r="AX103" s="392"/>
      <c r="AY103" s="392"/>
      <c r="AZ103" s="398"/>
      <c r="BA103" s="390"/>
      <c r="BB103" s="391" t="str">
        <f>AK26</f>
        <v>13U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545">
        <f>$AW$80</f>
        <v>41826</v>
      </c>
      <c r="AX106" s="320"/>
      <c r="AY106" s="320"/>
      <c r="AZ106" s="399"/>
      <c r="BA106" s="393"/>
      <c r="BB106" s="545">
        <f>B25</f>
        <v>41825</v>
      </c>
      <c r="BC106" s="320"/>
      <c r="BD106" s="320"/>
      <c r="BE106" s="17"/>
    </row>
    <row r="107" spans="48:57" x14ac:dyDescent="0.3">
      <c r="AV107" s="393"/>
      <c r="AW107" s="545">
        <f>AW81</f>
        <v>0</v>
      </c>
      <c r="AX107" s="412">
        <f>AX81</f>
        <v>0</v>
      </c>
      <c r="AY107" s="320"/>
      <c r="AZ107" s="399"/>
      <c r="BA107" s="393"/>
      <c r="BB107" s="545" t="str">
        <f>D24</f>
        <v>Little Silver</v>
      </c>
      <c r="BC107" s="340" t="str">
        <f>D25</f>
        <v>Sickles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Jersey Shore Prospects blue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J.S. Thunder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13U</v>
      </c>
      <c r="AX116" s="392"/>
      <c r="AY116" s="392"/>
      <c r="AZ116" s="398"/>
      <c r="BA116" s="390"/>
      <c r="BB116" s="391" t="str">
        <f>AK26</f>
        <v>13U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545">
        <f>$BB$106</f>
        <v>41825</v>
      </c>
      <c r="AX119" s="320"/>
      <c r="AY119" s="320"/>
      <c r="AZ119" s="399"/>
      <c r="BA119" s="393"/>
      <c r="BB119" s="545">
        <f>$BB$106</f>
        <v>41825</v>
      </c>
      <c r="BC119" s="320"/>
      <c r="BD119" s="320"/>
      <c r="BE119" s="17"/>
    </row>
    <row r="120" spans="48:57" x14ac:dyDescent="0.3">
      <c r="AV120" s="393"/>
      <c r="AW120" s="545" t="str">
        <f>$BB$107</f>
        <v>Little Silver</v>
      </c>
      <c r="AX120" s="341" t="str">
        <f>$BC$107</f>
        <v>Sickles Field</v>
      </c>
      <c r="AY120" s="320" t="s">
        <v>135</v>
      </c>
      <c r="AZ120" s="399"/>
      <c r="BA120" s="393"/>
      <c r="BB120" s="545" t="str">
        <f>$BB$107</f>
        <v>Little Silver</v>
      </c>
      <c r="BC120" s="341" t="str">
        <f>$BC$107</f>
        <v>Sickles Field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>Two Rivers</v>
      </c>
      <c r="AX122" s="4"/>
      <c r="AY122" s="319"/>
      <c r="AZ122" s="399"/>
      <c r="BA122" s="393"/>
      <c r="BB122" s="320" t="str">
        <f>D32</f>
        <v>Jersey Shore Prospects orange</v>
      </c>
      <c r="BC122" s="4"/>
      <c r="BD122" s="319"/>
      <c r="BE122" s="17"/>
    </row>
    <row r="123" spans="48:57" x14ac:dyDescent="0.3">
      <c r="AV123" s="393"/>
      <c r="AW123" s="333" t="str">
        <f>D30</f>
        <v>Jersey Shore Prospects blue</v>
      </c>
      <c r="AX123" s="4"/>
      <c r="AY123" s="321"/>
      <c r="AZ123" s="399"/>
      <c r="BA123" s="393"/>
      <c r="BB123" s="333" t="str">
        <f>D33</f>
        <v>Two Rivers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13U</v>
      </c>
      <c r="AX129" s="392"/>
      <c r="AY129" s="392"/>
      <c r="AZ129" s="398"/>
      <c r="BA129" s="390"/>
      <c r="BB129" s="391" t="str">
        <f>AK26</f>
        <v>13U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545">
        <f>$BB$106</f>
        <v>41825</v>
      </c>
      <c r="AX132" s="320"/>
      <c r="AY132" s="320"/>
      <c r="AZ132" s="399"/>
      <c r="BA132" s="393"/>
      <c r="BB132" s="545">
        <f>$BB$106</f>
        <v>41825</v>
      </c>
      <c r="BC132" s="320"/>
      <c r="BD132" s="320"/>
      <c r="BE132" s="17"/>
    </row>
    <row r="133" spans="48:57" x14ac:dyDescent="0.3">
      <c r="AV133" s="393"/>
      <c r="AW133" s="545" t="str">
        <f>$BB$107</f>
        <v>Little Silver</v>
      </c>
      <c r="AX133" s="341" t="str">
        <f>$BC$107</f>
        <v>Sickles Field</v>
      </c>
      <c r="AY133" s="320" t="s">
        <v>135</v>
      </c>
      <c r="AZ133" s="399"/>
      <c r="BA133" s="393"/>
      <c r="BB133" s="545" t="str">
        <f>$BB$107</f>
        <v>Little Silver</v>
      </c>
      <c r="BC133" s="341" t="str">
        <f>$BC$107</f>
        <v>Sickles Field</v>
      </c>
      <c r="BD133" s="320" t="s">
        <v>135</v>
      </c>
      <c r="BE133" s="17"/>
    </row>
    <row r="134" spans="48:57" x14ac:dyDescent="0.3">
      <c r="AV134" s="393"/>
      <c r="AW134" s="341">
        <f>B35</f>
        <v>0.15625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N.J. Hitmen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>Jersey Shore Prospects orange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13U</v>
      </c>
      <c r="AX142" s="392"/>
      <c r="AY142" s="392"/>
      <c r="AZ142" s="398"/>
      <c r="BA142" s="390"/>
      <c r="BB142" s="391" t="str">
        <f>AK26</f>
        <v>13U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545">
        <f>$AW$132</f>
        <v>41825</v>
      </c>
      <c r="AX145" s="320"/>
      <c r="AY145" s="320"/>
      <c r="AZ145" s="399"/>
      <c r="BA145" s="393"/>
      <c r="BB145" s="545">
        <f>$AW$132</f>
        <v>41825</v>
      </c>
      <c r="BC145" s="320"/>
      <c r="BD145" s="320"/>
      <c r="BE145" s="17"/>
    </row>
    <row r="146" spans="48:57" x14ac:dyDescent="0.3">
      <c r="AV146" s="393"/>
      <c r="AW146" s="340" t="str">
        <f>H24</f>
        <v>Oceanport</v>
      </c>
      <c r="AX146" s="341" t="str">
        <f>H25</f>
        <v>Blackberry Field</v>
      </c>
      <c r="AY146" s="320" t="s">
        <v>135</v>
      </c>
      <c r="AZ146" s="399"/>
      <c r="BA146" s="393"/>
      <c r="BB146" s="340" t="str">
        <f>$AW$146</f>
        <v>Oceanport</v>
      </c>
      <c r="BC146" s="341" t="str">
        <f>$AX$146</f>
        <v>Blackberry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Frozen Ropes</v>
      </c>
      <c r="AX148" s="4"/>
      <c r="AY148" s="141"/>
      <c r="AZ148" s="17"/>
      <c r="BA148" s="393"/>
      <c r="BB148" s="320" t="str">
        <f>H29</f>
        <v>J.S. Thunder</v>
      </c>
      <c r="BC148" s="4"/>
      <c r="BD148" s="141"/>
      <c r="BE148" s="17"/>
    </row>
    <row r="149" spans="48:57" x14ac:dyDescent="0.3">
      <c r="AV149" s="393"/>
      <c r="AW149" s="413" t="str">
        <f>H27</f>
        <v>N.J. Hitmen</v>
      </c>
      <c r="AX149" s="4"/>
      <c r="AY149" s="321"/>
      <c r="AZ149" s="399"/>
      <c r="BA149" s="393"/>
      <c r="BB149" s="320" t="str">
        <f>H30</f>
        <v>Jersey Stealth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13U</v>
      </c>
      <c r="AX155" s="392"/>
      <c r="AY155" s="392"/>
      <c r="AZ155" s="398"/>
      <c r="BA155" s="390"/>
      <c r="BB155" s="391" t="str">
        <f>AK26</f>
        <v>13U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545">
        <f>$BB$106</f>
        <v>41825</v>
      </c>
      <c r="AX158" s="320"/>
      <c r="AY158" s="320"/>
      <c r="AZ158" s="399"/>
      <c r="BA158" s="393"/>
      <c r="BB158" s="545">
        <f>$BB$106</f>
        <v>41825</v>
      </c>
      <c r="BC158" s="320"/>
      <c r="BD158" s="320"/>
      <c r="BE158" s="17"/>
    </row>
    <row r="159" spans="48:57" x14ac:dyDescent="0.3">
      <c r="AV159" s="393"/>
      <c r="AW159" s="545" t="str">
        <f>AW146</f>
        <v>Oceanport</v>
      </c>
      <c r="AX159" s="341" t="str">
        <f>AX146</f>
        <v>Blackberry Field</v>
      </c>
      <c r="AY159" s="320" t="s">
        <v>135</v>
      </c>
      <c r="AZ159" s="399"/>
      <c r="BA159" s="393"/>
      <c r="BB159" s="545" t="str">
        <f>AW146</f>
        <v>Oceanport</v>
      </c>
      <c r="BC159" s="341" t="str">
        <f>AX146</f>
        <v>Blackberry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0.15625</v>
      </c>
      <c r="BC160" s="320"/>
      <c r="BD160" s="320"/>
      <c r="BE160" s="17"/>
    </row>
    <row r="161" spans="48:57" x14ac:dyDescent="0.3">
      <c r="AV161" s="393"/>
      <c r="AW161" s="333" t="str">
        <f>H32</f>
        <v>Jersey Stealth</v>
      </c>
      <c r="AX161" s="4"/>
      <c r="AY161" s="319"/>
      <c r="AZ161" s="399"/>
      <c r="BA161" s="393"/>
      <c r="BB161" s="333">
        <f>H35</f>
        <v>0</v>
      </c>
      <c r="BC161" s="320"/>
      <c r="BD161" s="319"/>
      <c r="BE161" s="17"/>
    </row>
    <row r="162" spans="48:57" x14ac:dyDescent="0.3">
      <c r="AV162" s="393"/>
      <c r="AW162" s="333" t="str">
        <f>H33</f>
        <v>Frozen Ropes</v>
      </c>
      <c r="AX162" s="4"/>
      <c r="AY162" s="321"/>
      <c r="AZ162" s="399"/>
      <c r="BA162" s="393"/>
      <c r="BB162" s="332">
        <f>H36</f>
        <v>0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13U</v>
      </c>
      <c r="AX168" s="392"/>
      <c r="AY168" s="392"/>
      <c r="AZ168" s="398"/>
      <c r="BA168" s="390"/>
      <c r="BB168" s="391" t="str">
        <f>AK26</f>
        <v>13U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545">
        <f>$BB$106</f>
        <v>41825</v>
      </c>
      <c r="AX171" s="320"/>
      <c r="AY171" s="320"/>
      <c r="AZ171" s="399"/>
      <c r="BA171" s="393"/>
      <c r="BB171" s="545">
        <f>$BB$106</f>
        <v>41825</v>
      </c>
      <c r="BC171" s="320"/>
      <c r="BD171" s="320"/>
      <c r="BE171" s="17"/>
    </row>
    <row r="172" spans="48:57" x14ac:dyDescent="0.3">
      <c r="AV172" s="393"/>
      <c r="AW172" s="545" t="str">
        <f>AW146</f>
        <v>Oceanport</v>
      </c>
      <c r="AX172" s="341" t="str">
        <f>AX146</f>
        <v>Blackberry Field</v>
      </c>
      <c r="AY172" s="320" t="s">
        <v>135</v>
      </c>
      <c r="AZ172" s="399"/>
      <c r="BA172" s="393"/>
      <c r="BB172" s="545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13U</v>
      </c>
      <c r="AX181" s="392"/>
      <c r="AY181" s="392"/>
      <c r="AZ181" s="398"/>
      <c r="BA181" s="390"/>
      <c r="BB181" s="391" t="str">
        <f>AK26</f>
        <v>13U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545">
        <f>$AW$132</f>
        <v>41825</v>
      </c>
      <c r="AX184" s="320"/>
      <c r="AY184" s="320"/>
      <c r="AZ184" s="399"/>
      <c r="BA184" s="393"/>
      <c r="BB184" s="545">
        <f>$AW$132</f>
        <v>41825</v>
      </c>
      <c r="BC184" s="320"/>
      <c r="BD184" s="320"/>
      <c r="BE184" s="17"/>
    </row>
    <row r="185" spans="48:57" x14ac:dyDescent="0.3">
      <c r="AV185" s="393"/>
      <c r="AW185" s="545">
        <f>BB172</f>
        <v>0</v>
      </c>
      <c r="AX185" s="545">
        <f>BC172</f>
        <v>0</v>
      </c>
      <c r="AY185" s="320" t="s">
        <v>135</v>
      </c>
      <c r="AZ185" s="399"/>
      <c r="BA185" s="393"/>
      <c r="BB185" s="545">
        <f>BB172</f>
        <v>0</v>
      </c>
      <c r="BC185" s="545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13U</v>
      </c>
      <c r="AX194" s="392"/>
      <c r="AY194" s="392"/>
      <c r="AZ194" s="398"/>
      <c r="BA194" s="390"/>
      <c r="BB194" s="391" t="str">
        <f>AK26</f>
        <v>13U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545">
        <f>$BB$106</f>
        <v>41825</v>
      </c>
      <c r="AX197" s="320"/>
      <c r="AY197" s="320"/>
      <c r="AZ197" s="399"/>
      <c r="BA197" s="393"/>
      <c r="BB197" s="545">
        <f>$BB$106</f>
        <v>41825</v>
      </c>
      <c r="BC197" s="320"/>
      <c r="BD197" s="320"/>
      <c r="BE197" s="17"/>
    </row>
    <row r="198" spans="48:57" x14ac:dyDescent="0.3">
      <c r="AV198" s="393"/>
      <c r="AW198" s="545">
        <f>BB172</f>
        <v>0</v>
      </c>
      <c r="AX198" s="545">
        <f>BC172</f>
        <v>0</v>
      </c>
      <c r="AY198" s="320" t="s">
        <v>135</v>
      </c>
      <c r="AZ198" s="399"/>
      <c r="BA198" s="393"/>
      <c r="BB198" s="545">
        <f>BB172</f>
        <v>0</v>
      </c>
      <c r="BC198" s="545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0.15625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13U</v>
      </c>
      <c r="AX207" s="392" t="s">
        <v>339</v>
      </c>
      <c r="AY207" s="392"/>
      <c r="AZ207" s="398"/>
      <c r="BA207" s="390"/>
      <c r="BB207" s="391" t="str">
        <f>AK26</f>
        <v>13U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545">
        <f>B42</f>
        <v>41826</v>
      </c>
      <c r="AX210" s="320"/>
      <c r="AY210" s="320"/>
      <c r="AZ210" s="399"/>
      <c r="BA210" s="393"/>
      <c r="BB210" s="545">
        <f>$AW$210</f>
        <v>41826</v>
      </c>
      <c r="BC210" s="320"/>
      <c r="BD210" s="320"/>
      <c r="BE210" s="17"/>
    </row>
    <row r="211" spans="48:57" x14ac:dyDescent="0.3">
      <c r="AV211" s="393"/>
      <c r="AW211" s="340" t="str">
        <f>D41</f>
        <v>Little Silver</v>
      </c>
      <c r="AX211" s="341" t="str">
        <f>D42</f>
        <v>Sickles Field</v>
      </c>
      <c r="AY211" s="320" t="s">
        <v>135</v>
      </c>
      <c r="AZ211" s="399"/>
      <c r="BA211" s="393"/>
      <c r="BB211" s="545" t="str">
        <f>$AW$211</f>
        <v>Little Silver</v>
      </c>
      <c r="BC211" s="545" t="str">
        <f>$AX$211</f>
        <v>Sickles Field</v>
      </c>
      <c r="BD211" s="320" t="s">
        <v>135</v>
      </c>
      <c r="BE211" s="17"/>
    </row>
    <row r="212" spans="48:57" x14ac:dyDescent="0.3">
      <c r="AV212" s="393"/>
      <c r="AW212" s="341">
        <f>B43</f>
        <v>0</v>
      </c>
      <c r="AX212" s="4"/>
      <c r="AY212" s="4"/>
      <c r="AZ212" s="17"/>
      <c r="BA212" s="393"/>
      <c r="BB212" s="341">
        <f>B46</f>
        <v>0.13541666666666666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13U</v>
      </c>
      <c r="BC220" s="5" t="s">
        <v>340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545"/>
      <c r="AX223" s="320"/>
      <c r="AY223" s="320"/>
      <c r="AZ223" s="399"/>
      <c r="BA223" s="393"/>
      <c r="BB223" s="545">
        <f>$AW$210</f>
        <v>41826</v>
      </c>
      <c r="BC223" s="320"/>
      <c r="BD223" s="320"/>
      <c r="BE223" s="17"/>
    </row>
    <row r="224" spans="48:57" x14ac:dyDescent="0.3">
      <c r="AV224" s="393"/>
      <c r="AW224" s="545"/>
      <c r="AX224" s="545"/>
      <c r="AY224" s="320"/>
      <c r="AZ224" s="399"/>
      <c r="BA224" s="393"/>
      <c r="BB224" s="545" t="str">
        <f>L41</f>
        <v>Oceanport</v>
      </c>
      <c r="BC224" s="545" t="str">
        <f>L42</f>
        <v>Blackberry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545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545"/>
      <c r="AX237" s="545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AJ9:AK9"/>
    <mergeCell ref="AJ10:AK10"/>
    <mergeCell ref="Z26:AA26"/>
    <mergeCell ref="B1:N3"/>
    <mergeCell ref="P1:V3"/>
    <mergeCell ref="B5:N5"/>
    <mergeCell ref="P5:V5"/>
    <mergeCell ref="Q18:V18"/>
    <mergeCell ref="Q19:V19"/>
    <mergeCell ref="Q20:V20"/>
    <mergeCell ref="Q21:V21"/>
    <mergeCell ref="Q22:V22"/>
    <mergeCell ref="F47:H47"/>
    <mergeCell ref="P30:V30"/>
    <mergeCell ref="AA30:AG30"/>
    <mergeCell ref="P31:V31"/>
    <mergeCell ref="Z31:AA31"/>
    <mergeCell ref="P33:V34"/>
    <mergeCell ref="F41:H42"/>
    <mergeCell ref="N41:P42"/>
    <mergeCell ref="F43:H43"/>
    <mergeCell ref="N43:P43"/>
    <mergeCell ref="F44:H44"/>
    <mergeCell ref="N44:P44"/>
    <mergeCell ref="F46:H46"/>
  </mergeCells>
  <pageMargins left="0.7" right="0.7" top="0.75" bottom="0.75" header="0.3" footer="0.3"/>
  <pageSetup scale="13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zoomScale="70" zoomScaleNormal="70" workbookViewId="0">
      <selection activeCell="L30" sqref="L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customWidth="1"/>
    <col min="37" max="37" width="27.44140625" customWidth="1"/>
    <col min="38" max="38" width="9.109375" customWidth="1"/>
    <col min="39" max="39" width="9.109375" style="243" customWidth="1"/>
    <col min="40" max="40" width="24.44140625" customWidth="1"/>
    <col min="41" max="41" width="9.109375" customWidth="1"/>
    <col min="42" max="46" width="8.88671875" customWidth="1"/>
    <col min="47" max="47" width="5" style="293" customWidth="1"/>
    <col min="48" max="48" width="2.33203125" hidden="1" customWidth="1"/>
    <col min="49" max="49" width="22.332031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3.77734375" hidden="1" customWidth="1"/>
    <col min="55" max="55" width="15.5546875" hidden="1" customWidth="1"/>
    <col min="56" max="56" width="8.88671875" hidden="1" customWidth="1"/>
    <col min="57" max="57" width="2.33203125" customWidth="1"/>
    <col min="58" max="58" width="5" style="293" customWidth="1"/>
  </cols>
  <sheetData>
    <row r="1" spans="1:58" x14ac:dyDescent="0.3">
      <c r="A1" s="1"/>
      <c r="B1" s="611" t="s">
        <v>402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14U</v>
      </c>
      <c r="Q1" s="621"/>
      <c r="R1" s="621"/>
      <c r="S1" s="621"/>
      <c r="T1" s="621"/>
      <c r="U1" s="621"/>
      <c r="V1" s="622"/>
      <c r="BF1" s="407"/>
    </row>
    <row r="2" spans="1:58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  <c r="BF2" s="408"/>
    </row>
    <row r="3" spans="1:58" ht="15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  <c r="BF3" s="408"/>
    </row>
    <row r="4" spans="1:58" ht="18" thickBot="1" x14ac:dyDescent="0.35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"/>
      <c r="P4" s="497"/>
      <c r="Q4" s="497"/>
      <c r="R4" s="497"/>
      <c r="S4" s="497"/>
      <c r="T4" s="497"/>
      <c r="U4" s="497"/>
      <c r="V4" s="497"/>
      <c r="AH4" s="301" t="s">
        <v>16</v>
      </c>
      <c r="BF4" s="408"/>
    </row>
    <row r="5" spans="1:58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  <c r="BF5" s="408"/>
    </row>
    <row r="6" spans="1:58" ht="15.6" x14ac:dyDescent="0.3">
      <c r="B6" s="169" t="s">
        <v>350</v>
      </c>
      <c r="C6" s="5"/>
      <c r="D6" s="499" t="str">
        <f>AK27</f>
        <v>Little Silver</v>
      </c>
      <c r="E6" s="7"/>
      <c r="F6" s="8"/>
      <c r="G6" s="7"/>
      <c r="H6" s="43" t="str">
        <f>AK29</f>
        <v>Shrewsbury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170">
        <v>41824</v>
      </c>
      <c r="C7" s="4"/>
      <c r="D7" s="500" t="str">
        <f>AK28</f>
        <v>Sickles Field</v>
      </c>
      <c r="E7" s="498"/>
      <c r="F7" s="13" t="s">
        <v>135</v>
      </c>
      <c r="G7" s="9"/>
      <c r="H7" s="50" t="str">
        <f>AK30</f>
        <v>School Field</v>
      </c>
      <c r="I7" s="498"/>
      <c r="J7" s="13" t="s">
        <v>135</v>
      </c>
      <c r="K7" s="9"/>
      <c r="O7" s="9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0.35416666666666669</v>
      </c>
      <c r="C9" s="4"/>
      <c r="D9" s="36" t="str">
        <f>P15</f>
        <v>N.J. Marlins</v>
      </c>
      <c r="E9" s="69"/>
      <c r="F9" s="271"/>
      <c r="G9" s="9"/>
      <c r="H9" s="36" t="str">
        <f>P11</f>
        <v>Baseball U</v>
      </c>
      <c r="I9" s="69"/>
      <c r="J9" s="493"/>
      <c r="K9" s="9"/>
      <c r="O9" s="464"/>
      <c r="P9" s="71" t="str">
        <f t="shared" ref="P9:P17" si="0">AK11</f>
        <v>Jersey Shore Prospects orange</v>
      </c>
      <c r="Q9" s="72">
        <f>(IF(J15&gt;J16,1,0))+(IF(F19&gt;F18,1,0))+(IF(F26&gt;F27,1,0))+(IF(F33&gt;F32,1,0))</f>
        <v>0</v>
      </c>
      <c r="R9" s="73">
        <f>(IF(J15&lt;J16,1,0))+(IF(F19&lt;F18,1,0))+(IF(F26&lt;F27,1,0))+(IF(F33&lt;F32,1,0))</f>
        <v>0</v>
      </c>
      <c r="S9" s="73">
        <f>IF(J16&lt;&gt;"",(IF(J16=J15,1,0)),0)+IF(F19&lt;&gt;"",(IF(F19=F18,1,0)),0)+IF(F32&lt;&gt;"",(IF(F32=F33,1,0)),0)+IF(F26&lt;&gt;"",(IF(F26=F27,1,0)),0)</f>
        <v>0</v>
      </c>
      <c r="T9" s="73">
        <f t="shared" ref="T9:T17" si="1">(Q9*2)+(S9*1)</f>
        <v>0</v>
      </c>
      <c r="U9" s="73">
        <f>J16+F18+F27+F32</f>
        <v>0</v>
      </c>
      <c r="V9" s="74">
        <f>J15+F19+F26+F33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tr">
        <f>AK26</f>
        <v>14U</v>
      </c>
      <c r="AK9" s="601"/>
      <c r="BF9" s="408"/>
    </row>
    <row r="10" spans="1:58" ht="15" thickBot="1" x14ac:dyDescent="0.35">
      <c r="B10" s="22"/>
      <c r="C10" s="4"/>
      <c r="D10" s="39" t="str">
        <f>P16</f>
        <v>Langan</v>
      </c>
      <c r="E10" s="75"/>
      <c r="F10" s="260"/>
      <c r="G10" s="9"/>
      <c r="H10" s="39" t="str">
        <f>P10</f>
        <v>Jersey Shore Prospects blue</v>
      </c>
      <c r="I10" s="75"/>
      <c r="J10" s="494"/>
      <c r="K10" s="9"/>
      <c r="O10" s="464"/>
      <c r="P10" s="71" t="str">
        <f t="shared" si="0"/>
        <v>Jersey Shore Prospects blue</v>
      </c>
      <c r="Q10" s="72">
        <f>(IF(J10&gt;J9,1,0))+(IF(J12&gt;J13,1,0))+(IF(F30&gt;F29,1,0))+(IF(J35&gt;J36,1,0))</f>
        <v>0</v>
      </c>
      <c r="R10" s="73">
        <f>(IF(J12&lt;J13,1,0))+(IF(J10&lt;J9,1,0))+(IF(F30&lt;F29,1,0))+(IF(J35&lt;J36,1,0))</f>
        <v>0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0</v>
      </c>
      <c r="U10" s="73">
        <f>J9+J13+F29+J36</f>
        <v>0</v>
      </c>
      <c r="V10" s="74">
        <f>J10+J12+F30+J35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 t="str">
        <f t="shared" si="0"/>
        <v>Baseball U</v>
      </c>
      <c r="Q11" s="72">
        <f>(IF(J9&gt;J10,1,0))+(IF(J16&gt;J15,1,0))+(IF(F35&gt;F36,1,0))+(IF(F39&gt;F38,1,0))</f>
        <v>0</v>
      </c>
      <c r="R11" s="73">
        <f>(IF(J9&lt;J10,1,0))+(IF(J16&lt;J15,1,0))+(IF(F35&lt;F36,1,0))+(IF(F39&lt;F38,1,0))</f>
        <v>0</v>
      </c>
      <c r="S11" s="73">
        <f>IF(J9&lt;&gt;"",(IF(J9=J10,1,0)),0)+IF(J15&lt;&gt;"",(IF(J15=J16,1,0)),0)+IF(F36&lt;&gt;"",(IF(F36=F35,1,0)),0)+IF(F38&lt;&gt;"",(IF(F38=F39,1,0)),0)</f>
        <v>0</v>
      </c>
      <c r="T11" s="73">
        <f t="shared" si="1"/>
        <v>0</v>
      </c>
      <c r="U11" s="73">
        <f>J10+J15+F36+F38</f>
        <v>0</v>
      </c>
      <c r="V11" s="74">
        <f>J9+J16+F35+F39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54" t="s">
        <v>410</v>
      </c>
      <c r="AN11" s="553" t="s">
        <v>406</v>
      </c>
      <c r="AU11" s="295"/>
      <c r="BF11" s="409"/>
    </row>
    <row r="12" spans="1:58" ht="16.2" thickBot="1" x14ac:dyDescent="0.35">
      <c r="B12" s="45">
        <v>0.44791666666666669</v>
      </c>
      <c r="C12" s="4"/>
      <c r="D12" s="36" t="str">
        <f>P16</f>
        <v>Langan</v>
      </c>
      <c r="E12" s="69"/>
      <c r="F12" s="271"/>
      <c r="G12" s="9"/>
      <c r="H12" s="36" t="str">
        <f>P10</f>
        <v>Jersey Shore Prospects blue</v>
      </c>
      <c r="I12" s="69"/>
      <c r="J12" s="271"/>
      <c r="K12" s="9"/>
      <c r="O12" s="464"/>
      <c r="P12" s="71" t="str">
        <f t="shared" si="0"/>
        <v>N.J. Jays</v>
      </c>
      <c r="Q12" s="72">
        <f>(IF(J13&gt;J12,1,0))+(IF(F18&gt;F19,1,0))+(IF(J30&gt;J29,1,0))+(IF(J32&gt;J33,1,0))</f>
        <v>0</v>
      </c>
      <c r="R12" s="73">
        <f>(IF(J13&lt;J12,1,0))+(IF(F18&lt;F19,1,0))+(IF(J30&lt;J29,1,0))+(IF(J32&lt;J33,1,0))</f>
        <v>0</v>
      </c>
      <c r="S12" s="73">
        <f>IF(J13&lt;&gt;"",(IF(J13=J12,1,0)),0)+IF(F18&lt;&gt;"",(IF(F18=F19,1,0)),0)+IF(J29&lt;&gt;"",(IF(J29=J30,1,0)),0)+IF(J33&lt;&gt;"",(IF(J33=J32,1,0)),0)</f>
        <v>0</v>
      </c>
      <c r="T12" s="73">
        <f t="shared" si="1"/>
        <v>0</v>
      </c>
      <c r="U12" s="73">
        <f>J12+F19+J29+J33</f>
        <v>0</v>
      </c>
      <c r="V12" s="74">
        <f>F18+J13+J30+J32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54" t="s">
        <v>411</v>
      </c>
      <c r="AN12" s="553" t="s">
        <v>407</v>
      </c>
      <c r="AV12" s="390"/>
      <c r="AW12" s="391" t="str">
        <f>AK26</f>
        <v>14U</v>
      </c>
      <c r="AX12" s="392"/>
      <c r="AY12" s="392"/>
      <c r="AZ12" s="398"/>
      <c r="BA12" s="390"/>
      <c r="BB12" s="391" t="str">
        <f>AK26</f>
        <v>14U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P14</f>
        <v>Long Branch</v>
      </c>
      <c r="E13" s="75"/>
      <c r="F13" s="260"/>
      <c r="G13" s="9"/>
      <c r="H13" s="39" t="str">
        <f>P12</f>
        <v>N.J. Jays</v>
      </c>
      <c r="I13" s="75"/>
      <c r="J13" s="260"/>
      <c r="K13" s="9"/>
      <c r="O13" s="464"/>
      <c r="P13" s="71" t="str">
        <f t="shared" si="0"/>
        <v>N.J. Shamrocks</v>
      </c>
      <c r="Q13" s="72">
        <f>(IF(J18&gt;J19,1,0))+(IF(F22&gt;F21,1,0))+(IF(J26&gt;J27,1,0))+(IF(J36&gt;J35,1,0))</f>
        <v>0</v>
      </c>
      <c r="R13" s="73">
        <f>(IF(J18&lt;J19,1,0))+(IF(F22&lt;F21,1,0))+(IF(J26&lt;J27,1,0))+(IF(J36&lt;J35,1,0))</f>
        <v>0</v>
      </c>
      <c r="S13" s="73">
        <f>IF(J19&lt;&gt;"",(IF(J19=J18,1,0)),0)+IF(F21&lt;&gt;"",(IF(F21=F22,1,0)),0)+IF(J26&lt;&gt;"",(IF(J26=J27,1,0)),0)+IF(J36&lt;&gt;"",(IF(J36=J35,1,0)),0)</f>
        <v>0</v>
      </c>
      <c r="T13" s="73">
        <f t="shared" si="1"/>
        <v>0</v>
      </c>
      <c r="U13" s="73">
        <f>J19+F21+J27+J35</f>
        <v>0</v>
      </c>
      <c r="V13" s="74">
        <f>J18+F22+J26+J36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53" t="s">
        <v>53</v>
      </c>
      <c r="AN13" s="553" t="s">
        <v>53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 t="str">
        <f t="shared" si="0"/>
        <v>Long Branch</v>
      </c>
      <c r="Q14" s="72">
        <f>(IF(F13&gt;F12,1,0))+(IF(F15&gt;F16,1,0))+(IF(J27&gt;J26,1,0))+(IF(J29&gt;J30,1,0))</f>
        <v>0</v>
      </c>
      <c r="R14" s="73">
        <f>(IF(F13&lt;F12,1,0))+(IF(F15&lt;F16,1,0))+(IF(J27&lt;J26,1,0))+(IF(J29&lt;J30,1,0))</f>
        <v>0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0</v>
      </c>
      <c r="U14" s="73">
        <f>F12+F16+J26+J30</f>
        <v>0</v>
      </c>
      <c r="V14" s="74">
        <f>F13+F15+J27+J29</f>
        <v>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53" t="s">
        <v>407</v>
      </c>
      <c r="AN14" s="553" t="s">
        <v>408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4.1666666666666664E-2</v>
      </c>
      <c r="C15" s="4"/>
      <c r="D15" s="471" t="str">
        <f>P14</f>
        <v>Long Branch</v>
      </c>
      <c r="E15" s="69"/>
      <c r="F15" s="271"/>
      <c r="G15" s="9"/>
      <c r="H15" s="471" t="str">
        <f>P9</f>
        <v>Jersey Shore Prospects orange</v>
      </c>
      <c r="I15" s="69"/>
      <c r="J15" s="271"/>
      <c r="K15" s="9"/>
      <c r="O15" s="464"/>
      <c r="P15" s="71" t="str">
        <f t="shared" si="0"/>
        <v>N.J. Marlins</v>
      </c>
      <c r="Q15" s="72">
        <f>(IF(F9&gt;F10,1,0))+(IF(J19&gt;J18,1,0))+(IF(J33&gt;J32,1,0))+(IF(F38&gt;F39,1,0))</f>
        <v>0</v>
      </c>
      <c r="R15" s="73">
        <f>(IF(F9&lt;F10,1,0))+(IF(J19&lt;J18,1,0))+(IF(J33&lt;J32,1,0))+(IF(F38&lt;F39,1,0))</f>
        <v>0</v>
      </c>
      <c r="S15" s="73">
        <f>IF(F9&lt;&gt;"",(IF(F9=F10,1,0)),0)+IF(J18&lt;&gt;"",(IF(J18=J19,1,0)),0)+IF(J32&lt;&gt;"",(IF(J32=J33,1,0)),0)+IF(F39&lt;&gt;"",(IF(F39=F38,1,0)),0)</f>
        <v>0</v>
      </c>
      <c r="T15" s="73">
        <f t="shared" si="1"/>
        <v>0</v>
      </c>
      <c r="U15" s="73">
        <f>F10+J18+J32+F39</f>
        <v>0</v>
      </c>
      <c r="V15" s="74">
        <f>F9+J19+J33+F38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53" t="s">
        <v>408</v>
      </c>
      <c r="AN15" s="553" t="s">
        <v>318</v>
      </c>
      <c r="AS15" s="85"/>
      <c r="AT15" s="86"/>
      <c r="AV15" s="393"/>
      <c r="AW15" s="339">
        <f>B7</f>
        <v>41824</v>
      </c>
      <c r="AX15" s="320"/>
      <c r="AY15" s="320"/>
      <c r="AZ15" s="399"/>
      <c r="BA15" s="393"/>
      <c r="BB15" s="339">
        <f>$AW$15</f>
        <v>41824</v>
      </c>
      <c r="BC15" s="320"/>
      <c r="BD15" s="320"/>
      <c r="BE15" s="17"/>
    </row>
    <row r="16" spans="1:58" ht="15" thickBot="1" x14ac:dyDescent="0.35">
      <c r="B16" s="22"/>
      <c r="C16" s="4"/>
      <c r="D16" s="472" t="str">
        <f>P17</f>
        <v>Jersey Crew</v>
      </c>
      <c r="E16" s="75"/>
      <c r="F16" s="260"/>
      <c r="G16" s="9"/>
      <c r="H16" s="472" t="str">
        <f>P11</f>
        <v>Baseball U</v>
      </c>
      <c r="I16" s="75"/>
      <c r="J16" s="260"/>
      <c r="K16" s="9"/>
      <c r="O16" s="464"/>
      <c r="P16" s="71" t="str">
        <f t="shared" si="0"/>
        <v>Langan</v>
      </c>
      <c r="Q16" s="72">
        <f>(IF(F10&gt;F9,1,0))+(IF(F12&gt;F13,1,0))+(IF(F32&gt;F33,1,0))+(IF(F36&gt;F35,1,0))</f>
        <v>0</v>
      </c>
      <c r="R16" s="73">
        <f>(IF(F10&lt;F9,1,0))+(IF(F12&lt;F13,1,0))+(IF(F32&lt;F33,1,0))+(IF(F36&lt;F351,0))</f>
        <v>0</v>
      </c>
      <c r="S16" s="73">
        <f>IF(F10&lt;&gt;"",(IF(F10=F9,1,0)),0)+IF(F12&lt;&gt;"",(IF(F12=F13,1,0)),0)+IF(F33&lt;&gt;"",(IF(F33=F32,1,0)),0)+IF(F35&lt;&gt;"",(IF(F35=F36,1,0)),0)</f>
        <v>0</v>
      </c>
      <c r="T16" s="73">
        <f t="shared" si="1"/>
        <v>0</v>
      </c>
      <c r="U16" s="73">
        <f>F9+F13+F35+F33</f>
        <v>0</v>
      </c>
      <c r="V16" s="74">
        <f>F10+F12+F32+F36</f>
        <v>0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53" t="s">
        <v>392</v>
      </c>
      <c r="AN16" s="553" t="s">
        <v>392</v>
      </c>
      <c r="AS16" s="85"/>
      <c r="AT16" s="86"/>
      <c r="AU16" s="295"/>
      <c r="AV16" s="393"/>
      <c r="AW16" s="340" t="str">
        <f>D6</f>
        <v>Little Silver</v>
      </c>
      <c r="AX16" s="340" t="str">
        <f>D7</f>
        <v>Sickles Field</v>
      </c>
      <c r="AY16" s="343" t="s">
        <v>135</v>
      </c>
      <c r="AZ16" s="404"/>
      <c r="BA16" s="393"/>
      <c r="BB16" s="340" t="str">
        <f>H6</f>
        <v>Shrewsbury</v>
      </c>
      <c r="BC16" s="340" t="str">
        <f>H7</f>
        <v>School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71" t="str">
        <f t="shared" si="0"/>
        <v>Jersey Crew</v>
      </c>
      <c r="Q17" s="72">
        <f>(IF(F16&gt;F15,1,0))+(IF(F21&gt;F22,1,0))+(IF(F27&gt;F26,1,0))+(IF(F29&gt;F30,1,0))</f>
        <v>0</v>
      </c>
      <c r="R17" s="73">
        <f>(IF(F16&lt;F15,1,0))+(IF(F21&lt;F22,1,0))+(IF(F27&lt;F26,1,0))+(IF(F29&lt;F30,1,0))</f>
        <v>0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0</v>
      </c>
      <c r="U17" s="73">
        <f>F15+F22+F26+F30</f>
        <v>0</v>
      </c>
      <c r="V17" s="154">
        <f>F16+F21+F27+F29</f>
        <v>0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53" t="s">
        <v>406</v>
      </c>
      <c r="AN17" s="554" t="s">
        <v>409</v>
      </c>
      <c r="AS17" s="85"/>
      <c r="AT17" s="86"/>
      <c r="AU17" s="295"/>
      <c r="AV17" s="393"/>
      <c r="AW17" s="341">
        <f>B9</f>
        <v>0.35416666666666669</v>
      </c>
      <c r="AX17" s="4"/>
      <c r="AY17" s="343"/>
      <c r="AZ17" s="404"/>
      <c r="BA17" s="393"/>
      <c r="BB17" s="341">
        <f>$AW$17</f>
        <v>0.35416666666666669</v>
      </c>
      <c r="BC17" s="320"/>
      <c r="BD17" s="320"/>
      <c r="BE17" s="17"/>
      <c r="BF17" s="295"/>
    </row>
    <row r="18" spans="2:58" x14ac:dyDescent="0.3">
      <c r="B18" s="30">
        <v>0.13541666666666666</v>
      </c>
      <c r="C18" s="4"/>
      <c r="D18" s="36" t="str">
        <f>P12</f>
        <v>N.J. Jays</v>
      </c>
      <c r="E18" s="69"/>
      <c r="F18" s="271"/>
      <c r="G18" s="9"/>
      <c r="H18" s="471" t="str">
        <f>P13</f>
        <v>N.J. Shamrocks</v>
      </c>
      <c r="I18" s="69"/>
      <c r="J18" s="271"/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54" t="s">
        <v>409</v>
      </c>
      <c r="AN18" s="554" t="s">
        <v>410</v>
      </c>
      <c r="AS18" s="85"/>
      <c r="AT18" s="86"/>
      <c r="AV18" s="393"/>
      <c r="AW18" s="333" t="str">
        <f>D9</f>
        <v>N.J. Marlins</v>
      </c>
      <c r="AX18" s="4"/>
      <c r="AY18" s="317"/>
      <c r="AZ18" s="404"/>
      <c r="BA18" s="393"/>
      <c r="BB18" s="4"/>
      <c r="BC18" s="333" t="str">
        <f>H9</f>
        <v>Baseball U</v>
      </c>
      <c r="BD18" s="319"/>
      <c r="BE18" s="17"/>
    </row>
    <row r="19" spans="2:58" ht="15" thickBot="1" x14ac:dyDescent="0.35">
      <c r="B19" s="31"/>
      <c r="C19" s="4"/>
      <c r="D19" s="39" t="str">
        <f>P9</f>
        <v>Jersey Shore Prospects orange</v>
      </c>
      <c r="E19" s="75"/>
      <c r="F19" s="260"/>
      <c r="G19" s="9"/>
      <c r="H19" s="472" t="str">
        <f>P15</f>
        <v>N.J. Marlins</v>
      </c>
      <c r="I19" s="75"/>
      <c r="J19" s="260"/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53" t="s">
        <v>318</v>
      </c>
      <c r="AN19" s="554" t="s">
        <v>411</v>
      </c>
      <c r="AS19" s="85"/>
      <c r="AT19" s="86"/>
      <c r="AU19" s="295"/>
      <c r="AV19" s="393"/>
      <c r="AW19" s="333" t="str">
        <f>D10</f>
        <v>Langan</v>
      </c>
      <c r="AX19" s="4"/>
      <c r="AY19" s="318"/>
      <c r="AZ19" s="404"/>
      <c r="BA19" s="393"/>
      <c r="BB19" s="320"/>
      <c r="BC19" s="333" t="str">
        <f>H10</f>
        <v>Jersey Shore Prospects blue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 t="str">
        <f>P17</f>
        <v>Jersey Crew</v>
      </c>
      <c r="E21" s="69"/>
      <c r="F21" s="271"/>
      <c r="G21" s="9"/>
      <c r="H21" s="473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 t="str">
        <f>P13</f>
        <v>N.J. Shamrocks</v>
      </c>
      <c r="E22" s="75"/>
      <c r="F22" s="260"/>
      <c r="G22" s="498"/>
      <c r="H22" s="23"/>
      <c r="I22" s="75"/>
      <c r="J22" s="76"/>
      <c r="K22" s="498"/>
      <c r="O22" s="9"/>
      <c r="P22" s="103" t="s">
        <v>160</v>
      </c>
      <c r="Q22" s="607" t="s">
        <v>136</v>
      </c>
      <c r="R22" s="608"/>
      <c r="S22" s="608"/>
      <c r="T22" s="608"/>
      <c r="U22" s="608"/>
      <c r="V22" s="609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40">
        <v>1</v>
      </c>
      <c r="Q23" s="632"/>
      <c r="R23" s="596"/>
      <c r="S23" s="596"/>
      <c r="T23" s="596"/>
      <c r="U23" s="596"/>
      <c r="V23" s="597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499" t="str">
        <f>D6</f>
        <v>Little Silver</v>
      </c>
      <c r="E24" s="7"/>
      <c r="F24" s="8"/>
      <c r="G24" s="7"/>
      <c r="H24" s="508" t="str">
        <f>H6</f>
        <v>Shrewsbury</v>
      </c>
      <c r="I24" s="7"/>
      <c r="J24" s="8"/>
      <c r="K24" s="7"/>
      <c r="O24" s="9"/>
      <c r="P24" s="41">
        <v>2</v>
      </c>
      <c r="Q24" s="633"/>
      <c r="R24" s="634"/>
      <c r="S24" s="634"/>
      <c r="T24" s="634"/>
      <c r="U24" s="634"/>
      <c r="V24" s="635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41825</v>
      </c>
      <c r="C25" s="16"/>
      <c r="D25" s="500" t="str">
        <f>D7</f>
        <v>Sickles Field</v>
      </c>
      <c r="E25" s="9"/>
      <c r="F25" s="104" t="s">
        <v>135</v>
      </c>
      <c r="G25" s="9"/>
      <c r="H25" s="509" t="str">
        <f>H7</f>
        <v>School Field</v>
      </c>
      <c r="I25" s="9"/>
      <c r="J25" s="104" t="s">
        <v>135</v>
      </c>
      <c r="K25" s="9"/>
      <c r="O25" s="9"/>
      <c r="P25" s="41">
        <v>3</v>
      </c>
      <c r="Q25" s="633"/>
      <c r="R25" s="634"/>
      <c r="S25" s="634"/>
      <c r="T25" s="634"/>
      <c r="U25" s="634"/>
      <c r="V25" s="635"/>
      <c r="AJ25" s="105">
        <v>15</v>
      </c>
      <c r="AK25" s="97"/>
      <c r="AN25" s="100"/>
      <c r="AS25" s="85"/>
      <c r="AT25" s="86"/>
      <c r="AV25" s="390"/>
      <c r="AW25" s="391" t="str">
        <f>AK26</f>
        <v>14U</v>
      </c>
      <c r="AX25" s="392"/>
      <c r="AY25" s="392"/>
      <c r="AZ25" s="398"/>
      <c r="BA25" s="390"/>
      <c r="BB25" s="391" t="str">
        <f>AK26</f>
        <v>14U</v>
      </c>
      <c r="BC25" s="392"/>
      <c r="BD25" s="392"/>
      <c r="BE25" s="57"/>
    </row>
    <row r="26" spans="2:58" ht="15" thickBot="1" x14ac:dyDescent="0.35">
      <c r="B26" s="45">
        <v>0.35416666666666669</v>
      </c>
      <c r="C26" s="4"/>
      <c r="D26" s="36" t="str">
        <f>P9</f>
        <v>Jersey Shore Prospects orange</v>
      </c>
      <c r="E26" s="69"/>
      <c r="F26" s="271"/>
      <c r="G26" s="9"/>
      <c r="H26" s="36" t="str">
        <f>P13</f>
        <v>N.J. Shamrocks</v>
      </c>
      <c r="I26" s="69"/>
      <c r="J26" s="271"/>
      <c r="K26" s="9"/>
      <c r="O26" s="9"/>
      <c r="P26" s="41">
        <v>4</v>
      </c>
      <c r="Q26" s="633"/>
      <c r="R26" s="634"/>
      <c r="S26" s="634"/>
      <c r="T26" s="634"/>
      <c r="U26" s="634"/>
      <c r="V26" s="635"/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365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P17</f>
        <v>Jersey Crew</v>
      </c>
      <c r="E27" s="75"/>
      <c r="F27" s="260"/>
      <c r="G27" s="9"/>
      <c r="H27" s="39" t="str">
        <f>P14</f>
        <v>Long Branch</v>
      </c>
      <c r="I27" s="75"/>
      <c r="J27" s="260"/>
      <c r="K27" s="9"/>
      <c r="O27" s="9"/>
      <c r="P27" s="68"/>
      <c r="Q27" s="68" t="s">
        <v>276</v>
      </c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162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360</v>
      </c>
      <c r="AS28" s="85"/>
      <c r="AT28" s="86"/>
      <c r="AV28" s="393"/>
      <c r="AW28" s="339">
        <f>$AW$15</f>
        <v>41824</v>
      </c>
      <c r="AX28" s="320"/>
      <c r="AY28" s="320"/>
      <c r="AZ28" s="399"/>
      <c r="BA28" s="393"/>
      <c r="BB28" s="339">
        <f>$AW$15</f>
        <v>41824</v>
      </c>
      <c r="BC28" s="320"/>
      <c r="BD28" s="320"/>
      <c r="BE28" s="17"/>
    </row>
    <row r="29" spans="2:58" x14ac:dyDescent="0.3">
      <c r="B29" s="30">
        <v>0.44791666666666669</v>
      </c>
      <c r="C29" s="4"/>
      <c r="D29" s="36" t="str">
        <f>P17</f>
        <v>Jersey Crew</v>
      </c>
      <c r="E29" s="69"/>
      <c r="F29" s="271"/>
      <c r="G29" s="9"/>
      <c r="H29" s="36" t="str">
        <f>P14</f>
        <v>Long Branch</v>
      </c>
      <c r="I29" s="69"/>
      <c r="J29" s="271"/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501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>Little Silver</v>
      </c>
      <c r="AX29" s="340" t="str">
        <f>AX16</f>
        <v>Sickles Field</v>
      </c>
      <c r="AY29" s="320" t="s">
        <v>135</v>
      </c>
      <c r="AZ29" s="399"/>
      <c r="BA29" s="393"/>
      <c r="BB29" s="340" t="str">
        <f>BB16</f>
        <v>Shrewsbury</v>
      </c>
      <c r="BC29" s="340" t="str">
        <f>BC16</f>
        <v>School Field</v>
      </c>
      <c r="BD29" s="320" t="s">
        <v>135</v>
      </c>
      <c r="BE29" s="17"/>
    </row>
    <row r="30" spans="2:58" ht="15" thickBot="1" x14ac:dyDescent="0.35">
      <c r="B30" s="31"/>
      <c r="C30" s="4"/>
      <c r="D30" s="39" t="str">
        <f>P10</f>
        <v>Jersey Shore Prospects blue</v>
      </c>
      <c r="E30" s="75"/>
      <c r="F30" s="260"/>
      <c r="G30" s="9"/>
      <c r="H30" s="39" t="str">
        <f>P12</f>
        <v>N.J. Jays</v>
      </c>
      <c r="I30" s="75"/>
      <c r="J30" s="260"/>
      <c r="K30" s="9"/>
      <c r="O30" s="9"/>
      <c r="P30" s="68"/>
      <c r="Q30" s="68"/>
      <c r="R30" s="68"/>
      <c r="S30" s="68"/>
      <c r="T30" s="68"/>
      <c r="U30" s="68"/>
      <c r="V30" s="28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386</v>
      </c>
      <c r="AS30" s="85"/>
      <c r="AT30" s="86"/>
      <c r="AV30" s="393"/>
      <c r="AW30" s="341">
        <f>B12</f>
        <v>0.44791666666666669</v>
      </c>
      <c r="AX30" s="320"/>
      <c r="AY30" s="320"/>
      <c r="AZ30" s="399"/>
      <c r="BA30" s="393"/>
      <c r="BB30" s="341">
        <f>$AW$30</f>
        <v>0.44791666666666669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604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Langan</v>
      </c>
      <c r="AX31" s="4"/>
      <c r="AY31" s="319"/>
      <c r="AZ31" s="399"/>
      <c r="BA31" s="393"/>
      <c r="BB31" s="320" t="str">
        <f>H12</f>
        <v>Jersey Shore Prospects blue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71" t="str">
        <f>P16</f>
        <v>Langan</v>
      </c>
      <c r="E32" s="117"/>
      <c r="F32" s="271"/>
      <c r="G32" s="9"/>
      <c r="H32" s="36" t="str">
        <f>P12</f>
        <v>N.J. Jays</v>
      </c>
      <c r="I32" s="69"/>
      <c r="J32" s="271"/>
      <c r="K32" s="9"/>
      <c r="O32" s="9"/>
      <c r="P32" s="592" t="str">
        <f>AK26</f>
        <v>14U</v>
      </c>
      <c r="Q32" s="593"/>
      <c r="R32" s="593"/>
      <c r="S32" s="593"/>
      <c r="T32" s="593"/>
      <c r="U32" s="593"/>
      <c r="V32" s="594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 t="str">
        <f>D13</f>
        <v>Long Branch</v>
      </c>
      <c r="AX32" s="4"/>
      <c r="AY32" s="321"/>
      <c r="AZ32" s="399"/>
      <c r="BA32" s="393"/>
      <c r="BB32" s="320" t="str">
        <f>H13</f>
        <v>N.J. Jays</v>
      </c>
      <c r="BC32" s="4"/>
      <c r="BD32" s="329"/>
      <c r="BE32" s="17"/>
    </row>
    <row r="33" spans="2:57" ht="16.2" thickBot="1" x14ac:dyDescent="0.35">
      <c r="B33" s="31"/>
      <c r="C33" s="4"/>
      <c r="D33" s="475" t="str">
        <f>P9</f>
        <v>Jersey Shore Prospects orange</v>
      </c>
      <c r="E33" s="9"/>
      <c r="F33" s="260"/>
      <c r="G33" s="9"/>
      <c r="H33" s="49" t="str">
        <f>P15</f>
        <v>N.J. Marlins</v>
      </c>
      <c r="I33" s="75"/>
      <c r="J33" s="260"/>
      <c r="K33" s="9"/>
      <c r="O33" s="9"/>
      <c r="P33" s="592" t="s">
        <v>148</v>
      </c>
      <c r="Q33" s="593"/>
      <c r="R33" s="593"/>
      <c r="S33" s="593"/>
      <c r="T33" s="593"/>
      <c r="U33" s="593"/>
      <c r="V33" s="594"/>
      <c r="Z33" s="66" t="s">
        <v>155</v>
      </c>
      <c r="AA33" s="286"/>
      <c r="AB33" s="285"/>
      <c r="AC33" s="285"/>
      <c r="AD33" s="285"/>
      <c r="AE33" s="285"/>
      <c r="AF33" s="285"/>
      <c r="AG33" s="285"/>
      <c r="AJ33" t="s">
        <v>238</v>
      </c>
      <c r="AK33" s="520">
        <v>41783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/>
      <c r="AB34" s="285"/>
      <c r="AC34" s="285"/>
      <c r="AD34" s="285"/>
      <c r="AE34" s="285"/>
      <c r="AF34" s="285"/>
      <c r="AG34" s="285"/>
      <c r="AJ34" t="s">
        <v>239</v>
      </c>
      <c r="AK34" s="520">
        <v>41784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0.13541666666666666</v>
      </c>
      <c r="C35" s="4"/>
      <c r="D35" s="36" t="str">
        <f>P11</f>
        <v>Baseball U</v>
      </c>
      <c r="E35" s="69"/>
      <c r="F35" s="271"/>
      <c r="G35" s="9"/>
      <c r="H35" s="36" t="str">
        <f>P10</f>
        <v>Jersey Shore Prospects blue</v>
      </c>
      <c r="I35" s="69"/>
      <c r="J35" s="271"/>
      <c r="K35" s="4"/>
      <c r="O35" s="9"/>
      <c r="P35" s="589" t="str">
        <f>IF(J47&lt;&gt;"",(IF(J47&gt;J46,F47,F46)),"")</f>
        <v/>
      </c>
      <c r="Q35" s="590"/>
      <c r="R35" s="590"/>
      <c r="S35" s="590"/>
      <c r="T35" s="590"/>
      <c r="U35" s="590"/>
      <c r="V35" s="591"/>
      <c r="Z35" s="91" t="s">
        <v>159</v>
      </c>
      <c r="AA35" s="285"/>
      <c r="AB35" s="285"/>
      <c r="AC35" s="285"/>
      <c r="AD35" s="285"/>
      <c r="AE35" s="285"/>
      <c r="AF35" s="285"/>
      <c r="AG35" s="285"/>
      <c r="AJ35" t="s">
        <v>277</v>
      </c>
      <c r="AK35" s="520">
        <v>41785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P16</f>
        <v>Langan</v>
      </c>
      <c r="E36" s="75"/>
      <c r="F36" s="260"/>
      <c r="G36" s="9"/>
      <c r="H36" s="39" t="str">
        <f>P13</f>
        <v>N.J. Shamrocks</v>
      </c>
      <c r="I36" s="75"/>
      <c r="J36" s="260"/>
      <c r="K36" s="4"/>
      <c r="O36" s="9"/>
      <c r="P36" s="589"/>
      <c r="Q36" s="590"/>
      <c r="R36" s="590"/>
      <c r="S36" s="590"/>
      <c r="T36" s="590"/>
      <c r="U36" s="590"/>
      <c r="V36" s="591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 t="str">
        <f>P15</f>
        <v>N.J. Marlins</v>
      </c>
      <c r="E38" s="98"/>
      <c r="F38" s="493"/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14U</v>
      </c>
      <c r="AX38" s="392"/>
      <c r="AY38" s="392"/>
      <c r="AZ38" s="398"/>
      <c r="BA38" s="390"/>
      <c r="BB38" s="391" t="str">
        <f>AK26</f>
        <v>14U</v>
      </c>
      <c r="BC38" s="392"/>
      <c r="BD38" s="392"/>
      <c r="BE38" s="57"/>
    </row>
    <row r="39" spans="2:57" ht="15" thickBot="1" x14ac:dyDescent="0.35">
      <c r="B39" s="31"/>
      <c r="C39" s="16"/>
      <c r="D39" s="23" t="str">
        <f>P11</f>
        <v>Baseball U</v>
      </c>
      <c r="E39" s="101"/>
      <c r="F39" s="494"/>
      <c r="G39" s="498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239</v>
      </c>
      <c r="D41" s="130" t="str">
        <f>D24</f>
        <v>Little Silver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Shrewsbury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  <c r="V41" s="9"/>
      <c r="AV41" s="393"/>
      <c r="AW41" s="339">
        <f>$AW$15</f>
        <v>41824</v>
      </c>
      <c r="AX41" s="320"/>
      <c r="AY41" s="320"/>
      <c r="AZ41" s="399"/>
      <c r="BA41" s="393"/>
      <c r="BB41" s="339">
        <f>$AW$15</f>
        <v>41824</v>
      </c>
      <c r="BC41" s="320"/>
      <c r="BD41" s="320"/>
      <c r="BE41" s="17"/>
    </row>
    <row r="42" spans="2:57" ht="15" thickBot="1" x14ac:dyDescent="0.35">
      <c r="B42" s="256">
        <v>41826</v>
      </c>
      <c r="C42" s="16"/>
      <c r="D42" s="132" t="str">
        <f>D25</f>
        <v>Sickles Field</v>
      </c>
      <c r="E42" s="498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School Field</v>
      </c>
      <c r="M42" s="92"/>
      <c r="N42" s="662"/>
      <c r="O42" s="587"/>
      <c r="P42" s="588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Little Silver</v>
      </c>
      <c r="AX42" s="340" t="str">
        <f>AX29</f>
        <v>Sickles Field</v>
      </c>
      <c r="AY42" s="320" t="s">
        <v>135</v>
      </c>
      <c r="AZ42" s="399"/>
      <c r="BA42" s="393"/>
      <c r="BB42" s="339" t="str">
        <f>BB16</f>
        <v>Shrewsbury</v>
      </c>
      <c r="BC42" s="340" t="str">
        <f>BC16</f>
        <v>School Field</v>
      </c>
      <c r="BD42" s="320"/>
      <c r="BE42" s="17"/>
    </row>
    <row r="43" spans="2:57" ht="15" thickBot="1" x14ac:dyDescent="0.35">
      <c r="B43" s="30">
        <v>0.375</v>
      </c>
      <c r="D43" s="51" t="s">
        <v>149</v>
      </c>
      <c r="E43" s="133"/>
      <c r="F43" s="595">
        <f>Q26</f>
        <v>0</v>
      </c>
      <c r="G43" s="596"/>
      <c r="H43" s="597"/>
      <c r="I43" s="506"/>
      <c r="J43" s="271"/>
      <c r="K43" s="9"/>
      <c r="L43" s="460" t="s">
        <v>179</v>
      </c>
      <c r="M43" s="161"/>
      <c r="N43" s="663">
        <f>Q25</f>
        <v>0</v>
      </c>
      <c r="O43" s="664"/>
      <c r="P43" s="665"/>
      <c r="Q43" s="262"/>
      <c r="R43" s="504"/>
      <c r="S43" s="504"/>
      <c r="T43" s="504"/>
      <c r="U43" s="504"/>
      <c r="V43" s="504"/>
      <c r="AV43" s="393"/>
      <c r="AW43" s="341">
        <f>B15</f>
        <v>4.1666666666666664E-2</v>
      </c>
      <c r="AX43" s="320"/>
      <c r="AY43" s="4"/>
      <c r="AZ43" s="17"/>
      <c r="BA43" s="393"/>
      <c r="BB43" s="341">
        <f>$AW$43</f>
        <v>4.1666666666666664E-2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598">
        <f>Q23</f>
        <v>0</v>
      </c>
      <c r="G44" s="599"/>
      <c r="H44" s="600"/>
      <c r="I44" s="162"/>
      <c r="J44" s="272"/>
      <c r="K44" s="9"/>
      <c r="L44" s="461" t="s">
        <v>183</v>
      </c>
      <c r="M44" s="163"/>
      <c r="N44" s="644">
        <f>Q24</f>
        <v>0</v>
      </c>
      <c r="O44" s="645"/>
      <c r="P44" s="646"/>
      <c r="Q44" s="261"/>
      <c r="R44" s="504"/>
      <c r="S44" s="504"/>
      <c r="T44" s="504"/>
      <c r="U44" s="504"/>
      <c r="V44" s="504"/>
      <c r="AV44" s="393"/>
      <c r="AW44" s="333" t="str">
        <f>D15</f>
        <v>Long Branch</v>
      </c>
      <c r="AX44" s="4"/>
      <c r="AY44" s="319"/>
      <c r="AZ44" s="399"/>
      <c r="BA44" s="393"/>
      <c r="BB44" s="333" t="str">
        <f>H15</f>
        <v>Jersey Shore Prospects orange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04"/>
      <c r="T45" s="504"/>
      <c r="U45" s="504"/>
      <c r="V45" s="504"/>
      <c r="AV45" s="393"/>
      <c r="AW45" s="333" t="str">
        <f>D16</f>
        <v>Jersey Crew</v>
      </c>
      <c r="AX45" s="4"/>
      <c r="AY45" s="321"/>
      <c r="AZ45" s="399"/>
      <c r="BA45" s="393"/>
      <c r="BB45" s="333" t="str">
        <f>H16</f>
        <v>Baseball U</v>
      </c>
      <c r="BC45" s="4"/>
      <c r="BD45" s="321"/>
      <c r="BE45" s="17"/>
    </row>
    <row r="46" spans="2:57" ht="15" thickBot="1" x14ac:dyDescent="0.35">
      <c r="B46" s="30">
        <v>0.47916666666666669</v>
      </c>
      <c r="D46" s="460" t="s">
        <v>294</v>
      </c>
      <c r="E46" s="140"/>
      <c r="F46" s="595" t="str">
        <f>IF(Q43&lt;&gt;"",(IF(Q44&gt;Q43,N44,N43)),"")</f>
        <v/>
      </c>
      <c r="G46" s="596"/>
      <c r="H46" s="597"/>
      <c r="I46" s="164"/>
      <c r="J46" s="271"/>
      <c r="K46" s="9"/>
      <c r="R46" s="504"/>
      <c r="S46" s="504"/>
      <c r="T46" s="504"/>
      <c r="U46" s="504"/>
      <c r="V46" s="504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295</v>
      </c>
      <c r="E47" s="142"/>
      <c r="F47" s="595" t="str">
        <f>IF(J43&lt;&gt;"",(IF(J44&gt;J43,F44,F43)),"")</f>
        <v/>
      </c>
      <c r="G47" s="596"/>
      <c r="H47" s="597"/>
      <c r="I47" s="165"/>
      <c r="J47" s="272"/>
      <c r="K47" s="9"/>
      <c r="R47" s="504"/>
      <c r="S47" s="504"/>
      <c r="T47" s="504"/>
      <c r="U47" s="504"/>
      <c r="V47" s="504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04"/>
      <c r="V48" s="504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04"/>
      <c r="O49" s="504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04"/>
      <c r="O50" s="504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14U</v>
      </c>
      <c r="AX51" s="392"/>
      <c r="AY51" s="392"/>
      <c r="AZ51" s="398"/>
      <c r="BA51" s="390"/>
      <c r="BB51" s="391" t="str">
        <f>AK26</f>
        <v>14U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41824</v>
      </c>
      <c r="AX54" s="320"/>
      <c r="AY54" s="320"/>
      <c r="AZ54" s="399"/>
      <c r="BA54" s="393"/>
      <c r="BB54" s="339">
        <f>$AW$15</f>
        <v>41824</v>
      </c>
      <c r="BC54" s="320"/>
      <c r="BD54" s="320"/>
      <c r="BE54" s="17"/>
    </row>
    <row r="55" spans="11:57" x14ac:dyDescent="0.3">
      <c r="AV55" s="393"/>
      <c r="AW55" s="339" t="str">
        <f>AW42</f>
        <v>Little Silver</v>
      </c>
      <c r="AX55" s="339" t="str">
        <f>AX42</f>
        <v>Sickles Field</v>
      </c>
      <c r="AY55" s="320"/>
      <c r="AZ55" s="399"/>
      <c r="BA55" s="393"/>
      <c r="BB55" s="339" t="str">
        <f>BB16</f>
        <v>Shrewsbury</v>
      </c>
      <c r="BC55" s="340" t="str">
        <f>BC16</f>
        <v>School Field</v>
      </c>
      <c r="BD55" s="320"/>
      <c r="BE55" s="17"/>
    </row>
    <row r="56" spans="11:57" x14ac:dyDescent="0.3">
      <c r="AV56" s="393"/>
      <c r="AW56" s="341">
        <f>B35</f>
        <v>0.13541666666666666</v>
      </c>
      <c r="AX56" s="320"/>
      <c r="AY56" s="320" t="s">
        <v>135</v>
      </c>
      <c r="AZ56" s="399"/>
      <c r="BA56" s="393"/>
      <c r="BB56" s="341">
        <f>$AW$56</f>
        <v>0.13541666666666666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N.J. Jays</v>
      </c>
      <c r="AX57" s="4"/>
      <c r="AY57" s="319"/>
      <c r="AZ57" s="399"/>
      <c r="BA57" s="393"/>
      <c r="BB57" s="333" t="str">
        <f>H18</f>
        <v>N.J. Shamrocks</v>
      </c>
      <c r="BC57" s="4"/>
      <c r="BD57" s="319"/>
      <c r="BE57" s="17"/>
    </row>
    <row r="58" spans="11:57" x14ac:dyDescent="0.3">
      <c r="AV58" s="393"/>
      <c r="AW58" s="333" t="str">
        <f>D19</f>
        <v>Jersey Shore Prospects orange</v>
      </c>
      <c r="AX58" s="4"/>
      <c r="AY58" s="321"/>
      <c r="AZ58" s="399"/>
      <c r="BA58" s="393"/>
      <c r="BB58" s="333" t="str">
        <f>H19</f>
        <v>N.J. Marlins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14U</v>
      </c>
      <c r="AX64" s="392"/>
      <c r="AY64" s="392"/>
      <c r="AZ64" s="398"/>
      <c r="BA64" s="390"/>
      <c r="BB64" s="391" t="str">
        <f>AK26</f>
        <v>14U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41824</v>
      </c>
      <c r="AX67" s="339" t="str">
        <f>AX55</f>
        <v>Sickles Field</v>
      </c>
      <c r="AY67" s="320"/>
      <c r="AZ67" s="399"/>
      <c r="BA67" s="393"/>
      <c r="BB67" s="339">
        <f>$AW$15</f>
        <v>41824</v>
      </c>
      <c r="BC67" s="320"/>
      <c r="BD67" s="320"/>
      <c r="BE67" s="17"/>
    </row>
    <row r="68" spans="48:57" x14ac:dyDescent="0.3">
      <c r="AV68" s="393"/>
      <c r="AW68" s="339" t="str">
        <f>AW55</f>
        <v>Little Silver</v>
      </c>
      <c r="AX68" s="320"/>
      <c r="AY68" s="320"/>
      <c r="AZ68" s="399"/>
      <c r="BA68" s="393"/>
      <c r="BB68" s="339" t="str">
        <f>BB16</f>
        <v>Shrewsbury</v>
      </c>
      <c r="BC68" s="340" t="str">
        <f>BC16</f>
        <v>School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 t="str">
        <f>D21</f>
        <v>Jersey Crew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 t="str">
        <f>D22</f>
        <v>N.J. Shamrocks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14U</v>
      </c>
      <c r="AX77" s="392"/>
      <c r="AY77" s="392"/>
      <c r="AZ77" s="398"/>
      <c r="BA77" s="390"/>
      <c r="BB77" s="391" t="str">
        <f>AK26</f>
        <v>14U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41824</v>
      </c>
      <c r="AX80" s="320"/>
      <c r="AY80" s="320"/>
      <c r="AZ80" s="399"/>
      <c r="BA80" s="393"/>
      <c r="BB80" s="339">
        <f>$AW$15</f>
        <v>41824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0.35416666666666669</v>
      </c>
      <c r="AX82" s="320"/>
      <c r="AY82" s="343" t="s">
        <v>135</v>
      </c>
      <c r="AZ82" s="404"/>
      <c r="BA82" s="393"/>
      <c r="BB82" s="341">
        <f>$AW$30</f>
        <v>0.44791666666666669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14U</v>
      </c>
      <c r="AX90" s="392"/>
      <c r="AY90" s="392"/>
      <c r="AZ90" s="398"/>
      <c r="BA90" s="390"/>
      <c r="BB90" s="391" t="str">
        <f>AK26</f>
        <v>14U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41824</v>
      </c>
      <c r="AX93" s="320"/>
      <c r="AY93" s="320"/>
      <c r="AZ93" s="399"/>
      <c r="BA93" s="393"/>
      <c r="BB93" s="339">
        <f>$AW$80</f>
        <v>41824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4.1666666666666664E-2</v>
      </c>
      <c r="AX95" s="320"/>
      <c r="AY95" s="320" t="s">
        <v>135</v>
      </c>
      <c r="AZ95" s="399"/>
      <c r="BA95" s="393"/>
      <c r="BB95" s="341">
        <f>$AW$56</f>
        <v>0.13541666666666666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14U</v>
      </c>
      <c r="AX103" s="392"/>
      <c r="AY103" s="392"/>
      <c r="AZ103" s="398"/>
      <c r="BA103" s="390"/>
      <c r="BB103" s="391" t="str">
        <f>AK26</f>
        <v>14U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41824</v>
      </c>
      <c r="AX106" s="320"/>
      <c r="AY106" s="320"/>
      <c r="AZ106" s="399"/>
      <c r="BA106" s="393"/>
      <c r="BB106" s="339">
        <f>B25</f>
        <v>41825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Little Silver</v>
      </c>
      <c r="BC107" s="340" t="str">
        <f>D25</f>
        <v>Sickles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0.35416666666666669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Jersey Shore Prospects orange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Jersey Crew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14U</v>
      </c>
      <c r="AX116" s="392"/>
      <c r="AY116" s="392"/>
      <c r="AZ116" s="398"/>
      <c r="BA116" s="390"/>
      <c r="BB116" s="391" t="str">
        <f>AK26</f>
        <v>14U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41825</v>
      </c>
      <c r="AX119" s="320"/>
      <c r="AY119" s="320"/>
      <c r="AZ119" s="399"/>
      <c r="BA119" s="393"/>
      <c r="BB119" s="339">
        <f>$BB$106</f>
        <v>41825</v>
      </c>
      <c r="BC119" s="320"/>
      <c r="BD119" s="320"/>
      <c r="BE119" s="17"/>
    </row>
    <row r="120" spans="48:57" x14ac:dyDescent="0.3">
      <c r="AV120" s="393"/>
      <c r="AW120" s="339" t="str">
        <f>$BB$107</f>
        <v>Little Silver</v>
      </c>
      <c r="AX120" s="341" t="str">
        <f>$BC$107</f>
        <v>Sickles Field</v>
      </c>
      <c r="AY120" s="320" t="s">
        <v>135</v>
      </c>
      <c r="AZ120" s="399"/>
      <c r="BA120" s="393"/>
      <c r="BB120" s="339" t="str">
        <f>$BB$107</f>
        <v>Little Silver</v>
      </c>
      <c r="BC120" s="341" t="str">
        <f>$BC$107</f>
        <v>Sickles Field</v>
      </c>
      <c r="BD120" s="320" t="s">
        <v>135</v>
      </c>
      <c r="BE120" s="17"/>
    </row>
    <row r="121" spans="48:57" x14ac:dyDescent="0.3">
      <c r="AV121" s="393"/>
      <c r="AW121" s="341">
        <f>B29</f>
        <v>0.44791666666666669</v>
      </c>
      <c r="AX121" s="333"/>
      <c r="AY121" s="320"/>
      <c r="AZ121" s="399"/>
      <c r="BA121" s="393"/>
      <c r="BB121" s="341">
        <f>B32</f>
        <v>4.1666666666666664E-2</v>
      </c>
      <c r="BC121" s="320"/>
      <c r="BD121" s="320"/>
      <c r="BE121" s="17"/>
    </row>
    <row r="122" spans="48:57" x14ac:dyDescent="0.3">
      <c r="AV122" s="393"/>
      <c r="AW122" s="333" t="str">
        <f>D29</f>
        <v>Jersey Crew</v>
      </c>
      <c r="AX122" s="4"/>
      <c r="AY122" s="319"/>
      <c r="AZ122" s="399"/>
      <c r="BA122" s="393"/>
      <c r="BB122" s="320" t="str">
        <f>D32</f>
        <v>Langan</v>
      </c>
      <c r="BC122" s="4"/>
      <c r="BD122" s="319"/>
      <c r="BE122" s="17"/>
    </row>
    <row r="123" spans="48:57" x14ac:dyDescent="0.3">
      <c r="AV123" s="393"/>
      <c r="AW123" s="333" t="str">
        <f>D30</f>
        <v>Jersey Shore Prospects blue</v>
      </c>
      <c r="AX123" s="4"/>
      <c r="AY123" s="321"/>
      <c r="AZ123" s="399"/>
      <c r="BA123" s="393"/>
      <c r="BB123" s="333" t="str">
        <f>D33</f>
        <v>Jersey Shore Prospects orange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14U</v>
      </c>
      <c r="AX129" s="392"/>
      <c r="AY129" s="392"/>
      <c r="AZ129" s="398"/>
      <c r="BA129" s="390"/>
      <c r="BB129" s="391" t="str">
        <f>AK26</f>
        <v>14U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41825</v>
      </c>
      <c r="AX132" s="320"/>
      <c r="AY132" s="320"/>
      <c r="AZ132" s="399"/>
      <c r="BA132" s="393"/>
      <c r="BB132" s="339">
        <f>$BB$106</f>
        <v>41825</v>
      </c>
      <c r="BC132" s="320"/>
      <c r="BD132" s="320"/>
      <c r="BE132" s="17"/>
    </row>
    <row r="133" spans="48:57" x14ac:dyDescent="0.3">
      <c r="AV133" s="393"/>
      <c r="AW133" s="339" t="str">
        <f>$BB$107</f>
        <v>Little Silver</v>
      </c>
      <c r="AX133" s="341" t="str">
        <f>$BC$107</f>
        <v>Sickles Field</v>
      </c>
      <c r="AY133" s="320" t="s">
        <v>135</v>
      </c>
      <c r="AZ133" s="399"/>
      <c r="BA133" s="393"/>
      <c r="BB133" s="339" t="str">
        <f>$BB$107</f>
        <v>Little Silver</v>
      </c>
      <c r="BC133" s="341" t="str">
        <f>$BC$107</f>
        <v>Sickles Field</v>
      </c>
      <c r="BD133" s="320" t="s">
        <v>135</v>
      </c>
      <c r="BE133" s="17"/>
    </row>
    <row r="134" spans="48:57" x14ac:dyDescent="0.3">
      <c r="AV134" s="393"/>
      <c r="AW134" s="341">
        <f>B35</f>
        <v>0.13541666666666666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Baseball U</v>
      </c>
      <c r="AX135" s="4"/>
      <c r="AY135" s="319"/>
      <c r="AZ135" s="399"/>
      <c r="BA135" s="393"/>
      <c r="BB135" s="333" t="str">
        <f>D38</f>
        <v>N.J. Marlins</v>
      </c>
      <c r="BC135" s="4"/>
      <c r="BD135" s="319"/>
      <c r="BE135" s="17"/>
    </row>
    <row r="136" spans="48:57" x14ac:dyDescent="0.3">
      <c r="AV136" s="393"/>
      <c r="AW136" s="333" t="str">
        <f>D36</f>
        <v>Langan</v>
      </c>
      <c r="AX136" s="4"/>
      <c r="AY136" s="319"/>
      <c r="AZ136" s="399"/>
      <c r="BA136" s="393"/>
      <c r="BB136" s="333" t="str">
        <f>D39</f>
        <v>Baseball U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14U</v>
      </c>
      <c r="AX142" s="392"/>
      <c r="AY142" s="392"/>
      <c r="AZ142" s="398"/>
      <c r="BA142" s="390"/>
      <c r="BB142" s="391" t="str">
        <f>AK26</f>
        <v>14U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41825</v>
      </c>
      <c r="AX145" s="320"/>
      <c r="AY145" s="320"/>
      <c r="AZ145" s="399"/>
      <c r="BA145" s="393"/>
      <c r="BB145" s="339">
        <f>$AW$132</f>
        <v>41825</v>
      </c>
      <c r="BC145" s="320"/>
      <c r="BD145" s="320"/>
      <c r="BE145" s="17"/>
    </row>
    <row r="146" spans="48:57" x14ac:dyDescent="0.3">
      <c r="AV146" s="393"/>
      <c r="AW146" s="340" t="str">
        <f>H24</f>
        <v>Shrewsbury</v>
      </c>
      <c r="AX146" s="341" t="str">
        <f>H25</f>
        <v>School Field</v>
      </c>
      <c r="AY146" s="320" t="s">
        <v>135</v>
      </c>
      <c r="AZ146" s="399"/>
      <c r="BA146" s="393"/>
      <c r="BB146" s="340" t="str">
        <f>$AW$146</f>
        <v>Shrewsbury</v>
      </c>
      <c r="BC146" s="341" t="str">
        <f>$AX$146</f>
        <v>School Field</v>
      </c>
      <c r="BD146" s="320" t="s">
        <v>135</v>
      </c>
      <c r="BE146" s="17"/>
    </row>
    <row r="147" spans="48:57" x14ac:dyDescent="0.3">
      <c r="AV147" s="393"/>
      <c r="AW147" s="341">
        <f>B26</f>
        <v>0.35416666666666669</v>
      </c>
      <c r="AX147" s="4"/>
      <c r="AY147" s="4"/>
      <c r="AZ147" s="17"/>
      <c r="BA147" s="393"/>
      <c r="BB147" s="341">
        <f>B29</f>
        <v>0.44791666666666669</v>
      </c>
      <c r="BC147" s="320"/>
      <c r="BD147" s="4"/>
      <c r="BE147" s="17"/>
    </row>
    <row r="148" spans="48:57" x14ac:dyDescent="0.3">
      <c r="AV148" s="393"/>
      <c r="AW148" s="413" t="str">
        <f>H26</f>
        <v>N.J. Shamrocks</v>
      </c>
      <c r="AX148" s="4"/>
      <c r="AY148" s="141"/>
      <c r="AZ148" s="17"/>
      <c r="BA148" s="393"/>
      <c r="BB148" s="320" t="str">
        <f>H29</f>
        <v>Long Branch</v>
      </c>
      <c r="BC148" s="4"/>
      <c r="BD148" s="141"/>
      <c r="BE148" s="17"/>
    </row>
    <row r="149" spans="48:57" x14ac:dyDescent="0.3">
      <c r="AV149" s="393"/>
      <c r="AW149" s="413" t="str">
        <f>H27</f>
        <v>Long Branch</v>
      </c>
      <c r="AX149" s="4"/>
      <c r="AY149" s="321"/>
      <c r="AZ149" s="399"/>
      <c r="BA149" s="393"/>
      <c r="BB149" s="320" t="str">
        <f>H30</f>
        <v>N.J. Jays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14U</v>
      </c>
      <c r="AX155" s="392"/>
      <c r="AY155" s="392"/>
      <c r="AZ155" s="398"/>
      <c r="BA155" s="390"/>
      <c r="BB155" s="391" t="str">
        <f>AK26</f>
        <v>14U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41825</v>
      </c>
      <c r="AX158" s="320"/>
      <c r="AY158" s="320"/>
      <c r="AZ158" s="399"/>
      <c r="BA158" s="393"/>
      <c r="BB158" s="339">
        <f>$BB$106</f>
        <v>41825</v>
      </c>
      <c r="BC158" s="320"/>
      <c r="BD158" s="320"/>
      <c r="BE158" s="17"/>
    </row>
    <row r="159" spans="48:57" x14ac:dyDescent="0.3">
      <c r="AV159" s="393"/>
      <c r="AW159" s="339" t="str">
        <f>AW146</f>
        <v>Shrewsbury</v>
      </c>
      <c r="AX159" s="341" t="str">
        <f>AX146</f>
        <v>School Field</v>
      </c>
      <c r="AY159" s="320" t="s">
        <v>135</v>
      </c>
      <c r="AZ159" s="399"/>
      <c r="BA159" s="393"/>
      <c r="BB159" s="339" t="str">
        <f>AW146</f>
        <v>Shrewsbury</v>
      </c>
      <c r="BC159" s="341" t="str">
        <f>AX146</f>
        <v>School Field</v>
      </c>
      <c r="BD159" s="320" t="s">
        <v>135</v>
      </c>
      <c r="BE159" s="17"/>
    </row>
    <row r="160" spans="48:57" x14ac:dyDescent="0.3">
      <c r="AV160" s="393"/>
      <c r="AW160" s="341">
        <f>B32</f>
        <v>4.1666666666666664E-2</v>
      </c>
      <c r="AX160" s="333"/>
      <c r="AY160" s="320"/>
      <c r="AZ160" s="399"/>
      <c r="BA160" s="393"/>
      <c r="BB160" s="341">
        <f>B35</f>
        <v>0.13541666666666666</v>
      </c>
      <c r="BC160" s="320"/>
      <c r="BD160" s="320"/>
      <c r="BE160" s="17"/>
    </row>
    <row r="161" spans="48:57" x14ac:dyDescent="0.3">
      <c r="AV161" s="393"/>
      <c r="AW161" s="333" t="str">
        <f>H32</f>
        <v>N.J. Jays</v>
      </c>
      <c r="AX161" s="4"/>
      <c r="AY161" s="319"/>
      <c r="AZ161" s="399"/>
      <c r="BA161" s="393"/>
      <c r="BB161" s="333" t="str">
        <f>H35</f>
        <v>Jersey Shore Prospects blue</v>
      </c>
      <c r="BC161" s="320"/>
      <c r="BD161" s="319"/>
      <c r="BE161" s="17"/>
    </row>
    <row r="162" spans="48:57" x14ac:dyDescent="0.3">
      <c r="AV162" s="393"/>
      <c r="AW162" s="333" t="str">
        <f>H33</f>
        <v>N.J. Marlins</v>
      </c>
      <c r="AX162" s="4"/>
      <c r="AY162" s="321"/>
      <c r="AZ162" s="399"/>
      <c r="BA162" s="393"/>
      <c r="BB162" s="332" t="str">
        <f>H36</f>
        <v>N.J. Shamrocks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14U</v>
      </c>
      <c r="AX168" s="392"/>
      <c r="AY168" s="392"/>
      <c r="AZ168" s="398"/>
      <c r="BA168" s="390"/>
      <c r="BB168" s="391" t="str">
        <f>AK26</f>
        <v>14U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41825</v>
      </c>
      <c r="AX171" s="320"/>
      <c r="AY171" s="320"/>
      <c r="AZ171" s="399"/>
      <c r="BA171" s="393"/>
      <c r="BB171" s="339">
        <f>$BB$106</f>
        <v>41825</v>
      </c>
      <c r="BC171" s="320"/>
      <c r="BD171" s="320"/>
      <c r="BE171" s="17"/>
    </row>
    <row r="172" spans="48:57" x14ac:dyDescent="0.3">
      <c r="AV172" s="393"/>
      <c r="AW172" s="339" t="str">
        <f>AW146</f>
        <v>Shrewsbury</v>
      </c>
      <c r="AX172" s="341" t="str">
        <f>AX146</f>
        <v>School Field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0.35416666666666669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14U</v>
      </c>
      <c r="AX181" s="392"/>
      <c r="AY181" s="392"/>
      <c r="AZ181" s="398"/>
      <c r="BA181" s="390"/>
      <c r="BB181" s="391" t="str">
        <f>AK26</f>
        <v>14U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41825</v>
      </c>
      <c r="AX184" s="320"/>
      <c r="AY184" s="320"/>
      <c r="AZ184" s="399"/>
      <c r="BA184" s="393"/>
      <c r="BB184" s="339">
        <f>$AW$132</f>
        <v>41825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0.44791666666666669</v>
      </c>
      <c r="AX186" s="4"/>
      <c r="AY186" s="4"/>
      <c r="AZ186" s="17"/>
      <c r="BA186" s="393"/>
      <c r="BB186" s="341">
        <f>$AW$160</f>
        <v>4.1666666666666664E-2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14U</v>
      </c>
      <c r="AX194" s="392"/>
      <c r="AY194" s="392"/>
      <c r="AZ194" s="398"/>
      <c r="BA194" s="390"/>
      <c r="BB194" s="391" t="str">
        <f>AK26</f>
        <v>14U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41825</v>
      </c>
      <c r="AX197" s="320"/>
      <c r="AY197" s="320"/>
      <c r="AZ197" s="399"/>
      <c r="BA197" s="393"/>
      <c r="BB197" s="339">
        <f>$BB$106</f>
        <v>41825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0.13541666666666666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14U</v>
      </c>
      <c r="AX207" s="392" t="s">
        <v>338</v>
      </c>
      <c r="AY207" s="392"/>
      <c r="AZ207" s="398"/>
      <c r="BA207" s="390"/>
      <c r="BB207" s="391" t="str">
        <f>AK26</f>
        <v>14U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41826</v>
      </c>
      <c r="AX210" s="320"/>
      <c r="AY210" s="320"/>
      <c r="AZ210" s="399"/>
      <c r="BA210" s="393"/>
      <c r="BB210" s="339">
        <f>$AW$210</f>
        <v>41826</v>
      </c>
      <c r="BC210" s="320"/>
      <c r="BD210" s="320"/>
      <c r="BE210" s="17"/>
    </row>
    <row r="211" spans="48:57" x14ac:dyDescent="0.3">
      <c r="AV211" s="393"/>
      <c r="AW211" s="340" t="str">
        <f>D41</f>
        <v>Little Silver</v>
      </c>
      <c r="AX211" s="341" t="str">
        <f>D42</f>
        <v>Sickles Field</v>
      </c>
      <c r="AY211" s="320" t="s">
        <v>135</v>
      </c>
      <c r="AZ211" s="399"/>
      <c r="BA211" s="393"/>
      <c r="BB211" s="339" t="str">
        <f>$AW$211</f>
        <v>Little Silver</v>
      </c>
      <c r="BC211" s="339" t="str">
        <f>$AX$211</f>
        <v>Sickles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0.47916666666666669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14U</v>
      </c>
      <c r="BC220" s="5" t="s">
        <v>337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41826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 t="str">
        <f>L41</f>
        <v>Shrewsbury</v>
      </c>
      <c r="BC224" s="339" t="str">
        <f>L42</f>
        <v>School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F47:H47"/>
    <mergeCell ref="AA30:AG30"/>
    <mergeCell ref="Z31:AA31"/>
    <mergeCell ref="P32:V32"/>
    <mergeCell ref="P33:V33"/>
    <mergeCell ref="P35:V36"/>
    <mergeCell ref="F41:H42"/>
    <mergeCell ref="N41:P42"/>
    <mergeCell ref="F43:H43"/>
    <mergeCell ref="N43:P43"/>
    <mergeCell ref="F44:H44"/>
    <mergeCell ref="N44:P44"/>
    <mergeCell ref="F46:H46"/>
    <mergeCell ref="AJ9:AK9"/>
    <mergeCell ref="AJ10:AK10"/>
    <mergeCell ref="Z26:AA26"/>
    <mergeCell ref="B1:N3"/>
    <mergeCell ref="P1:V3"/>
    <mergeCell ref="B5:N5"/>
    <mergeCell ref="P5:V5"/>
    <mergeCell ref="Q22:V22"/>
    <mergeCell ref="Q23:V23"/>
    <mergeCell ref="Q24:V24"/>
    <mergeCell ref="Q25:V25"/>
    <mergeCell ref="Q26:V26"/>
  </mergeCells>
  <pageMargins left="0.7" right="0.7" top="0.75" bottom="0.75" header="0.3" footer="0.3"/>
  <pageSetup scale="13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45"/>
  <sheetViews>
    <sheetView topLeftCell="A6" zoomScale="60" zoomScaleNormal="60" workbookViewId="0">
      <selection activeCell="AK11" sqref="AK11:AK18"/>
    </sheetView>
  </sheetViews>
  <sheetFormatPr defaultColWidth="8.88671875" defaultRowHeight="14.4" x14ac:dyDescent="0.3"/>
  <cols>
    <col min="1" max="1" width="2.44140625" style="530" customWidth="1"/>
    <col min="2" max="2" width="9.88671875" style="530" customWidth="1"/>
    <col min="3" max="3" width="1.88671875" style="530" customWidth="1"/>
    <col min="4" max="4" width="27.109375" style="530" customWidth="1"/>
    <col min="5" max="5" width="0.109375" style="530" customWidth="1"/>
    <col min="6" max="6" width="8.6640625" style="530" customWidth="1"/>
    <col min="7" max="7" width="3.44140625" style="530" customWidth="1"/>
    <col min="8" max="8" width="27.44140625" style="530" customWidth="1"/>
    <col min="9" max="9" width="0" style="530" hidden="1" customWidth="1"/>
    <col min="10" max="10" width="8.6640625" style="530" customWidth="1"/>
    <col min="11" max="11" width="3" style="530" customWidth="1"/>
    <col min="12" max="12" width="27.44140625" style="530" customWidth="1"/>
    <col min="13" max="13" width="8.88671875" style="530" customWidth="1"/>
    <col min="14" max="15" width="8.6640625" style="530" customWidth="1"/>
    <col min="16" max="16" width="27.44140625" style="530" customWidth="1"/>
    <col min="17" max="22" width="8.6640625" style="530" customWidth="1"/>
    <col min="23" max="23" width="6.6640625" style="530" customWidth="1"/>
    <col min="24" max="24" width="8.88671875" style="530" customWidth="1"/>
    <col min="25" max="25" width="4.88671875" style="293" customWidth="1"/>
    <col min="26" max="26" width="10.44140625" style="530" hidden="1" customWidth="1"/>
    <col min="27" max="27" width="20.6640625" style="530" hidden="1" customWidth="1"/>
    <col min="28" max="33" width="10.109375" style="530" hidden="1" customWidth="1"/>
    <col min="34" max="34" width="5.44140625" style="530" customWidth="1"/>
    <col min="35" max="35" width="5" style="293" customWidth="1"/>
    <col min="36" max="36" width="10.109375" style="530" customWidth="1"/>
    <col min="37" max="37" width="27.44140625" style="530" customWidth="1"/>
    <col min="38" max="38" width="9.109375" style="530" customWidth="1"/>
    <col min="39" max="39" width="9.109375" style="243" customWidth="1"/>
    <col min="40" max="40" width="24.44140625" style="530" customWidth="1"/>
    <col min="41" max="41" width="9.109375" style="530" customWidth="1"/>
    <col min="42" max="46" width="8.88671875" style="530" customWidth="1"/>
    <col min="47" max="47" width="5" style="293" customWidth="1"/>
    <col min="48" max="48" width="2.33203125" style="530" hidden="1" customWidth="1"/>
    <col min="49" max="49" width="22.33203125" style="530" hidden="1" customWidth="1"/>
    <col min="50" max="50" width="15" style="530" hidden="1" customWidth="1"/>
    <col min="51" max="51" width="8.88671875" style="530" hidden="1" customWidth="1"/>
    <col min="52" max="53" width="2.33203125" style="530" hidden="1" customWidth="1"/>
    <col min="54" max="54" width="23.77734375" style="530" hidden="1" customWidth="1"/>
    <col min="55" max="55" width="15.5546875" style="530" hidden="1" customWidth="1"/>
    <col min="56" max="56" width="8.88671875" style="530" hidden="1" customWidth="1"/>
    <col min="57" max="57" width="2.33203125" style="530" customWidth="1"/>
    <col min="58" max="58" width="5" style="293" customWidth="1"/>
    <col min="59" max="16384" width="8.88671875" style="530"/>
  </cols>
  <sheetData>
    <row r="1" spans="1:58" ht="14.4" customHeight="1" x14ac:dyDescent="0.3">
      <c r="A1" s="1"/>
      <c r="B1" s="611" t="s">
        <v>402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14U</v>
      </c>
      <c r="Q1" s="621"/>
      <c r="R1" s="621"/>
      <c r="S1" s="621"/>
      <c r="T1" s="621"/>
      <c r="U1" s="621"/>
      <c r="V1" s="622"/>
      <c r="BF1" s="407"/>
    </row>
    <row r="2" spans="1:58" ht="14.4" customHeight="1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  <c r="BF2" s="408"/>
    </row>
    <row r="3" spans="1:58" ht="15" customHeight="1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  <c r="BF3" s="408"/>
    </row>
    <row r="4" spans="1:58" ht="18" thickBot="1" x14ac:dyDescent="0.35"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4"/>
      <c r="P4" s="558"/>
      <c r="Q4" s="558"/>
      <c r="R4" s="558"/>
      <c r="S4" s="558"/>
      <c r="T4" s="558"/>
      <c r="U4" s="558"/>
      <c r="V4" s="558"/>
      <c r="AH4" s="301" t="s">
        <v>16</v>
      </c>
      <c r="BF4" s="408"/>
    </row>
    <row r="5" spans="1:58" ht="18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558"/>
      <c r="Q5" s="558"/>
      <c r="R5" s="558"/>
      <c r="S5" s="558"/>
      <c r="T5" s="558"/>
      <c r="U5" s="558"/>
      <c r="V5" s="558"/>
      <c r="AH5" s="301" t="s">
        <v>17</v>
      </c>
      <c r="BF5" s="408"/>
    </row>
    <row r="6" spans="1:58" ht="16.2" thickBot="1" x14ac:dyDescent="0.35">
      <c r="B6" s="169" t="s">
        <v>350</v>
      </c>
      <c r="C6" s="5"/>
      <c r="D6" s="561" t="str">
        <f>AK27</f>
        <v>Shrewsbury</v>
      </c>
      <c r="E6" s="7"/>
      <c r="F6" s="8"/>
      <c r="G6" s="7"/>
      <c r="H6" s="43" t="str">
        <f>AK29</f>
        <v>Shrewsbury</v>
      </c>
      <c r="I6" s="7"/>
      <c r="J6" s="8"/>
      <c r="K6" s="7"/>
      <c r="O6" s="9"/>
      <c r="P6" s="629" t="s">
        <v>133</v>
      </c>
      <c r="Q6" s="630"/>
      <c r="R6" s="630"/>
      <c r="S6" s="630"/>
      <c r="T6" s="630"/>
      <c r="U6" s="630"/>
      <c r="V6" s="631"/>
      <c r="AH6" s="301" t="s">
        <v>18</v>
      </c>
      <c r="BF6" s="408"/>
    </row>
    <row r="7" spans="1:58" ht="16.2" thickBot="1" x14ac:dyDescent="0.35">
      <c r="B7" s="170">
        <v>41824</v>
      </c>
      <c r="C7" s="4"/>
      <c r="D7" s="562" t="str">
        <f>AK28</f>
        <v>Sickles Field</v>
      </c>
      <c r="E7" s="560"/>
      <c r="F7" s="13" t="s">
        <v>135</v>
      </c>
      <c r="G7" s="9"/>
      <c r="H7" s="50" t="str">
        <f>AK30</f>
        <v>School Field</v>
      </c>
      <c r="I7" s="560"/>
      <c r="J7" s="13" t="s">
        <v>135</v>
      </c>
      <c r="K7" s="9"/>
      <c r="O7" s="9"/>
      <c r="P7" s="10"/>
      <c r="Q7" s="10"/>
      <c r="R7" s="64"/>
      <c r="S7" s="10"/>
      <c r="T7" s="10"/>
      <c r="U7" s="10"/>
      <c r="V7" s="10"/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66" t="s">
        <v>155</v>
      </c>
      <c r="Q8" s="14" t="s">
        <v>137</v>
      </c>
      <c r="R8" s="67" t="s">
        <v>138</v>
      </c>
      <c r="S8" s="14" t="s">
        <v>139</v>
      </c>
      <c r="T8" s="14" t="s">
        <v>81</v>
      </c>
      <c r="U8" s="14" t="s">
        <v>140</v>
      </c>
      <c r="V8" s="14" t="s">
        <v>141</v>
      </c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P10</f>
        <v>Jersey Shore Prospects</v>
      </c>
      <c r="E9" s="69"/>
      <c r="F9" s="271"/>
      <c r="G9" s="9"/>
      <c r="H9" s="36" t="str">
        <f>P18</f>
        <v>Long Branch</v>
      </c>
      <c r="I9" s="69"/>
      <c r="J9" s="493"/>
      <c r="K9" s="9"/>
      <c r="O9" s="464"/>
      <c r="P9" s="18"/>
      <c r="Q9" s="18"/>
      <c r="R9" s="18"/>
      <c r="S9" s="18"/>
      <c r="T9" s="18"/>
      <c r="U9" s="18"/>
      <c r="V9" s="18"/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tr">
        <f>AK26</f>
        <v>14U</v>
      </c>
      <c r="AK9" s="601"/>
      <c r="BF9" s="408"/>
    </row>
    <row r="10" spans="1:58" ht="15" thickBot="1" x14ac:dyDescent="0.35">
      <c r="B10" s="22"/>
      <c r="C10" s="4"/>
      <c r="D10" s="39" t="str">
        <f>P11</f>
        <v>N.J. Marlins</v>
      </c>
      <c r="E10" s="75"/>
      <c r="F10" s="260"/>
      <c r="G10" s="9"/>
      <c r="H10" s="39" t="str">
        <f>P19</f>
        <v>Langan</v>
      </c>
      <c r="I10" s="75"/>
      <c r="J10" s="494"/>
      <c r="K10" s="9"/>
      <c r="O10" s="464"/>
      <c r="P10" s="71" t="str">
        <f>AK11</f>
        <v>Jersey Shore Prospects</v>
      </c>
      <c r="Q10" s="72">
        <f>(IF(I10&gt;I11,1,0))+(IF(I14&gt;I13,1,0))+(IF(I36&gt;I37,1,0))+(IF(I40&gt;I39,1,0))</f>
        <v>0</v>
      </c>
      <c r="R10" s="73">
        <f>(IF(I10&lt;I11,1,0))+(IF(I14&lt;I13,1,0))+(IF(I36&lt;I37,1,0))+(IF(I40&lt;I39,1,0))</f>
        <v>0</v>
      </c>
      <c r="S10" s="73">
        <f>IF(I10&lt;&gt;"",(IF(I10=I11,1,0)),0)+IF(I14&lt;&gt;"",(IF(I14=I13,1,0)),0)+IF(I36&lt;&gt;"",(IF(I36=I37,1,0)),0)+IF(I40&lt;&gt;"",(IF(I40=I39,1,0)),0)</f>
        <v>0</v>
      </c>
      <c r="T10" s="73">
        <f>(Q10*2)+(S10*1)</f>
        <v>0</v>
      </c>
      <c r="U10" s="73">
        <f>I11+I13+I37+I39</f>
        <v>0</v>
      </c>
      <c r="V10" s="74">
        <f>I10+I14+I36+I40</f>
        <v>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4"/>
      <c r="P11" s="71" t="str">
        <f>AK12</f>
        <v>N.J. Marlins</v>
      </c>
      <c r="Q11" s="72">
        <f>(IF(I17&gt;I16,1,0))+(IF(I22&gt;I23,1,0))+(IF(I30&gt;I31,1,0))+(IF(I37&gt;I36,1,0))</f>
        <v>0</v>
      </c>
      <c r="R11" s="73">
        <f>(IF(I17&lt;I16,1,0))+(IF(I22&lt;I23,1,0))+(IF(I30&lt;I31,1,0))+(IF(I37&lt;I36,1,0))</f>
        <v>0</v>
      </c>
      <c r="S11" s="73">
        <f>IF(I17&lt;&gt;"",(IF(I17=I16,1,0)),0)+IF(I22&lt;&gt;"",(IF(I22=I23,1,0)),0)+IF(I30&lt;&gt;"",(IF(I30=I31,1,0)),0)+IF(I37&lt;&gt;"",(IF(I37=I36,1,0)),0)</f>
        <v>0</v>
      </c>
      <c r="T11" s="73">
        <f>(Q11*2)+(S11*1)</f>
        <v>0</v>
      </c>
      <c r="U11" s="73">
        <f>I16+I23+I31+I36</f>
        <v>0</v>
      </c>
      <c r="V11" s="74">
        <f>I17+I22+I30+I37</f>
        <v>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54" t="s">
        <v>413</v>
      </c>
      <c r="AN11" s="553" t="s">
        <v>406</v>
      </c>
      <c r="AU11" s="295"/>
      <c r="BF11" s="409"/>
    </row>
    <row r="12" spans="1:58" ht="16.2" thickBot="1" x14ac:dyDescent="0.35">
      <c r="B12" s="45">
        <v>0.46875</v>
      </c>
      <c r="C12" s="4"/>
      <c r="D12" s="36" t="str">
        <f>P12</f>
        <v>Baseball U</v>
      </c>
      <c r="E12" s="69"/>
      <c r="F12" s="271"/>
      <c r="G12" s="9"/>
      <c r="H12" s="36" t="str">
        <f>P20</f>
        <v>N.J. Jays</v>
      </c>
      <c r="I12" s="69"/>
      <c r="J12" s="271"/>
      <c r="K12" s="9"/>
      <c r="O12" s="464"/>
      <c r="P12" s="71" t="str">
        <f>AK13</f>
        <v>Baseball U</v>
      </c>
      <c r="Q12" s="72">
        <f>(IF(I11&gt;I10,1,0))+(IF(I16&gt;I17,1,0))+(IF(I33&gt;I34,1,0))+(IF(I28&gt;I27,1,0))</f>
        <v>0</v>
      </c>
      <c r="R12" s="73">
        <f>(IF(I11&lt;I10,1,0))+(IF(I16&lt;I17,1,0))+(IF(I33&lt;I34,1,0))+(IF(I28&lt;I27,1,0))</f>
        <v>0</v>
      </c>
      <c r="S12" s="73">
        <f>IF(I10&lt;&gt;"",(IF(I11=I10,1,0)),0)+IF(I16&lt;&gt;"",(IF(I16=I17,1,0)),0)+IF(I33&lt;&gt;"",(IF(I33=I34,1,0)),0)+IF(I28&lt;&gt;"",(IF(I28=I27,1,0)),0)</f>
        <v>0</v>
      </c>
      <c r="T12" s="73">
        <f>(Q12*2)+(S12*1)</f>
        <v>0</v>
      </c>
      <c r="U12" s="73">
        <f>I10+I17+I27+I34</f>
        <v>0</v>
      </c>
      <c r="V12" s="74">
        <f>I11+I16+I28+I33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53" t="s">
        <v>406</v>
      </c>
      <c r="AN12" s="553" t="s">
        <v>407</v>
      </c>
      <c r="AV12" s="390"/>
      <c r="AW12" s="391" t="str">
        <f>AK26</f>
        <v>14U</v>
      </c>
      <c r="AX12" s="392"/>
      <c r="AY12" s="392"/>
      <c r="AZ12" s="398"/>
      <c r="BA12" s="390"/>
      <c r="BB12" s="391" t="str">
        <f>AK26</f>
        <v>14U</v>
      </c>
      <c r="BC12" s="392"/>
      <c r="BD12" s="392"/>
      <c r="BE12" s="57"/>
      <c r="BF12" s="408"/>
    </row>
    <row r="13" spans="1:58" ht="15" thickBot="1" x14ac:dyDescent="0.35">
      <c r="B13" s="22"/>
      <c r="C13" s="4"/>
      <c r="D13" s="39" t="str">
        <f>P10</f>
        <v>Jersey Shore Prospects</v>
      </c>
      <c r="E13" s="75"/>
      <c r="F13" s="260"/>
      <c r="G13" s="9"/>
      <c r="H13" s="39" t="str">
        <f>P18</f>
        <v>Long Branch</v>
      </c>
      <c r="I13" s="75"/>
      <c r="J13" s="260"/>
      <c r="K13" s="9"/>
      <c r="O13" s="464"/>
      <c r="P13" s="71" t="str">
        <f>AK14</f>
        <v>Jersey Crew</v>
      </c>
      <c r="Q13" s="74">
        <f>(IF(I13&gt;I14,1,0))+(IF(I20&gt;I19,1,0))+(IF(I27&gt;I28,1,0))+(IF(I31&gt;I30,1,0))</f>
        <v>0</v>
      </c>
      <c r="R13" s="73">
        <f>(IF(I13&lt;I14,1,0))+(IF(I20&lt;I19,1,0))+(IF(I27&lt;I28,1,0))+(IF(I31&lt;I30,1,0))</f>
        <v>0</v>
      </c>
      <c r="S13" s="73">
        <f>IF(I13&lt;&gt;"",(IF(I13=I14,1,0)),0)+IF(I20&lt;&gt;"",(IF(I20=I19,1,0)),0)+IF(I27&lt;&gt;"",(IF(I27=I28,1,0)),0)+IF(I31&lt;&gt;"",(IF(I31=I30,1,0)),0)</f>
        <v>0</v>
      </c>
      <c r="T13" s="73">
        <f>(Q13*2)+(S13*1)</f>
        <v>0</v>
      </c>
      <c r="U13" s="73">
        <f>I14+I19+I28+I30</f>
        <v>0</v>
      </c>
      <c r="V13" s="74">
        <f>I13++I20+I27+I31</f>
        <v>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53" t="s">
        <v>53</v>
      </c>
      <c r="AN13" s="553" t="s">
        <v>53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4"/>
      <c r="P14" s="71"/>
      <c r="Q14" s="74">
        <f>(IF(I19&gt;I20,1,0))+(IF(I23&gt;I22,1,0))+(IF(I34&gt;I33,1,0))+(IF(I39&gt;I40,1,0))</f>
        <v>0</v>
      </c>
      <c r="R14" s="73">
        <f>(IF(I19&lt;I20,1,0))+(IF(I23&lt;I22,1,0))+(IF(I34&lt;I33,1,0))+(IF(I39&lt;I40,1,0))</f>
        <v>0</v>
      </c>
      <c r="S14" s="73">
        <f>IF(I19&lt;&gt;"",(IF(I19=I20,1,0)),0)+IF(I23&lt;&gt;"",(IF(I23=I22,1,0)),0)+IF(I33&lt;&gt;"",(IF(I34=I33,1,0)),0)+IF(I39&lt;&gt;"",(IF(I39=I40,1,0)),0)</f>
        <v>0</v>
      </c>
      <c r="T14" s="73">
        <f>(Q14*2)+(S14*1)</f>
        <v>0</v>
      </c>
      <c r="U14" s="73">
        <f>I20+I22+I33+I40</f>
        <v>0</v>
      </c>
      <c r="V14" s="74">
        <f>I19+I23+I34+I39</f>
        <v>0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53" t="s">
        <v>318</v>
      </c>
      <c r="AN14" s="553" t="s">
        <v>408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45">
        <v>6.25E-2</v>
      </c>
      <c r="C15" s="4"/>
      <c r="D15" s="471" t="str">
        <f>P11</f>
        <v>N.J. Marlins</v>
      </c>
      <c r="E15" s="69"/>
      <c r="F15" s="271"/>
      <c r="G15" s="9"/>
      <c r="H15" s="471" t="str">
        <f>P19</f>
        <v>Langan</v>
      </c>
      <c r="I15" s="69"/>
      <c r="J15" s="271"/>
      <c r="K15" s="9"/>
      <c r="O15" s="464"/>
      <c r="P15" s="26"/>
      <c r="Q15" s="87"/>
      <c r="R15" s="87"/>
      <c r="S15" s="26"/>
      <c r="T15" s="26"/>
      <c r="U15" s="26"/>
      <c r="V15" s="88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53" t="s">
        <v>392</v>
      </c>
      <c r="AN15" s="553" t="s">
        <v>318</v>
      </c>
      <c r="AS15" s="85"/>
      <c r="AT15" s="86"/>
      <c r="AV15" s="393"/>
      <c r="AW15" s="564">
        <f>B7</f>
        <v>41824</v>
      </c>
      <c r="AX15" s="320"/>
      <c r="AY15" s="320"/>
      <c r="AZ15" s="399"/>
      <c r="BA15" s="393"/>
      <c r="BB15" s="564">
        <f>$AW$15</f>
        <v>41824</v>
      </c>
      <c r="BC15" s="320"/>
      <c r="BD15" s="320"/>
      <c r="BE15" s="17"/>
    </row>
    <row r="16" spans="1:58" ht="15" thickBot="1" x14ac:dyDescent="0.35">
      <c r="B16" s="22"/>
      <c r="C16" s="4"/>
      <c r="D16" s="472" t="str">
        <f>P13</f>
        <v>Jersey Crew</v>
      </c>
      <c r="E16" s="75"/>
      <c r="F16" s="260"/>
      <c r="G16" s="9"/>
      <c r="H16" s="472" t="str">
        <f>P21</f>
        <v>N.J. Shamrocks</v>
      </c>
      <c r="I16" s="75"/>
      <c r="J16" s="260"/>
      <c r="K16" s="9"/>
      <c r="O16" s="464"/>
      <c r="P16" s="10"/>
      <c r="Q16" s="10"/>
      <c r="R16" s="89"/>
      <c r="S16" s="10"/>
      <c r="T16" s="10"/>
      <c r="U16" s="10"/>
      <c r="V16" s="90"/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54" t="s">
        <v>409</v>
      </c>
      <c r="AN16" s="553" t="s">
        <v>392</v>
      </c>
      <c r="AS16" s="85"/>
      <c r="AT16" s="86"/>
      <c r="AU16" s="295"/>
      <c r="AV16" s="393"/>
      <c r="AW16" s="340" t="str">
        <f>D6</f>
        <v>Shrewsbury</v>
      </c>
      <c r="AX16" s="340" t="str">
        <f>D7</f>
        <v>Sickles Field</v>
      </c>
      <c r="AY16" s="343" t="s">
        <v>135</v>
      </c>
      <c r="AZ16" s="404"/>
      <c r="BA16" s="393"/>
      <c r="BB16" s="340" t="str">
        <f>H6</f>
        <v>Shrewsbury</v>
      </c>
      <c r="BC16" s="340" t="str">
        <f>H7</f>
        <v>School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4"/>
      <c r="P17" s="363" t="s">
        <v>159</v>
      </c>
      <c r="Q17" s="14" t="s">
        <v>137</v>
      </c>
      <c r="R17" s="92" t="s">
        <v>138</v>
      </c>
      <c r="S17" s="14" t="s">
        <v>139</v>
      </c>
      <c r="T17" s="14" t="s">
        <v>81</v>
      </c>
      <c r="U17" s="14" t="s">
        <v>140</v>
      </c>
      <c r="V17" s="93" t="s">
        <v>141</v>
      </c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53" t="s">
        <v>407</v>
      </c>
      <c r="AN17" s="554" t="s">
        <v>409</v>
      </c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30">
        <v>0.15625</v>
      </c>
      <c r="C18" s="4"/>
      <c r="D18" s="36" t="str">
        <f>P13</f>
        <v>Jersey Crew</v>
      </c>
      <c r="E18" s="69"/>
      <c r="F18" s="271"/>
      <c r="G18" s="9"/>
      <c r="H18" s="471" t="str">
        <f>P21</f>
        <v>N.J. Shamrocks</v>
      </c>
      <c r="I18" s="69"/>
      <c r="J18" s="271"/>
      <c r="K18" s="9"/>
      <c r="O18" s="9"/>
      <c r="P18" s="364" t="str">
        <f>AK15</f>
        <v>Long Branch</v>
      </c>
      <c r="Q18" s="74">
        <f>(IF(M10&gt;M11,1,0))+(IF(M14&gt;M13,1,0))+(IF(M36&gt;M37,1,0))+(IF(M40&gt;M39,1,0))</f>
        <v>0</v>
      </c>
      <c r="R18" s="74">
        <f>(IF(M10&lt;M11,1,0))+(IF(M14&lt;M13,1,0))+(IF(M36&lt;M37,1,0))+(IF(M40&lt;M39,1,0))</f>
        <v>0</v>
      </c>
      <c r="S18" s="73">
        <f>IF(M10&lt;&gt;"",(IF(M10=M11,1,0)),0)+IF(M14&lt;&gt;"",(IF(M14=M13,1,0)),0)+IF(M36&lt;&gt;"",(IF(M36=M37,1,0)),0)+IF(M40&lt;&gt;"",(IF(M40=M39,1,0)),0)</f>
        <v>0</v>
      </c>
      <c r="T18" s="73">
        <f>(Q18*2)+(S18*1)</f>
        <v>0</v>
      </c>
      <c r="U18" s="73">
        <f>M11+M13+M37+M39</f>
        <v>0</v>
      </c>
      <c r="V18" s="74">
        <f>M10+M14+M36+M40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53" t="s">
        <v>408</v>
      </c>
      <c r="AN18" s="554" t="s">
        <v>413</v>
      </c>
      <c r="AS18" s="85"/>
      <c r="AT18" s="86"/>
      <c r="AV18" s="393"/>
      <c r="AW18" s="333" t="str">
        <f>D9</f>
        <v>Jersey Shore Prospects</v>
      </c>
      <c r="AX18" s="4"/>
      <c r="AY18" s="317"/>
      <c r="AZ18" s="404"/>
      <c r="BA18" s="393"/>
      <c r="BB18" s="4"/>
      <c r="BC18" s="333" t="str">
        <f>H9</f>
        <v>Long Branch</v>
      </c>
      <c r="BD18" s="319"/>
      <c r="BE18" s="17"/>
    </row>
    <row r="19" spans="2:58" ht="15" thickBot="1" x14ac:dyDescent="0.35">
      <c r="B19" s="31"/>
      <c r="C19" s="4"/>
      <c r="D19" s="39" t="str">
        <f>P12</f>
        <v>Baseball U</v>
      </c>
      <c r="E19" s="75"/>
      <c r="F19" s="260"/>
      <c r="G19" s="9"/>
      <c r="H19" s="472" t="str">
        <f>P20</f>
        <v>N.J. Jays</v>
      </c>
      <c r="I19" s="75"/>
      <c r="J19" s="260"/>
      <c r="K19" s="9"/>
      <c r="O19" s="9"/>
      <c r="P19" s="364" t="str">
        <f>AK16</f>
        <v>Langan</v>
      </c>
      <c r="Q19" s="74">
        <f>(IF(M17&gt;M16,1,0))+(IF(M22&gt;M23,1,0))+(IF(M30&gt;M31,1,0))+(IF(M37&gt;M36,1,0))</f>
        <v>0</v>
      </c>
      <c r="R19" s="74">
        <f>(IF(M17&lt;M16,1,0))+(IF(M22&lt;M23,1,0))+(IF(M30&lt;M31,1,0))+(IF(M37&lt;M36,1,0))</f>
        <v>0</v>
      </c>
      <c r="S19" s="73">
        <f>IF(M17&lt;&gt;"",(IF(M17=M16,1,0)),0)+IF(M22&lt;&gt;"",(IF(M22=M23,1,0)),0)+IF(M30&lt;&gt;"",(IF(M30=M31,1,0)),0)+IF(M37&lt;&gt;"",(IF(M37=M36,1,0)),0)</f>
        <v>0</v>
      </c>
      <c r="T19" s="73">
        <f>(Q19*2)+(S19*1)</f>
        <v>0</v>
      </c>
      <c r="U19" s="73">
        <f>M16+M23+M31+M36</f>
        <v>0</v>
      </c>
      <c r="V19" s="74">
        <f>M17+M22+M30+M37</f>
        <v>0</v>
      </c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532"/>
      <c r="AN19" s="554"/>
      <c r="AS19" s="85"/>
      <c r="AT19" s="86"/>
      <c r="AU19" s="295"/>
      <c r="AV19" s="393"/>
      <c r="AW19" s="333" t="str">
        <f>D10</f>
        <v>N.J. Marlins</v>
      </c>
      <c r="AX19" s="4"/>
      <c r="AY19" s="318"/>
      <c r="AZ19" s="404"/>
      <c r="BA19" s="393"/>
      <c r="BB19" s="320"/>
      <c r="BC19" s="333" t="str">
        <f>H10</f>
        <v>Langan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364" t="str">
        <f>AK17</f>
        <v>N.J. Jays</v>
      </c>
      <c r="Q20" s="74">
        <f>(IF(M11&gt;M10,1,0))+(IF(M16&gt;M17,1,0))+(IF(M33&gt;M34,1,0))+(IF(M28&gt;M27,1,0))</f>
        <v>0</v>
      </c>
      <c r="R20" s="74">
        <f>(IF(M11&lt;M10,1,0))+(IF(M16&lt;M17,1,0))+(IF(M33&lt;M34,1,0))+(IF(M28&lt;M27,1,0))</f>
        <v>0</v>
      </c>
      <c r="S20" s="73">
        <f>IF(M11&lt;&gt;"",(IF(M11=M10,1,0)),0)+IF(M16&lt;&gt;"",(IF(M16=M17,1,0)),0)+IF(M33&lt;&gt;"",(IF(M33=M34,1,0)),0)+IF(M28&lt;&gt;"",(IF(M28=M27,1,0)),0)</f>
        <v>0</v>
      </c>
      <c r="T20" s="73">
        <f>(Q20*2)+(S20*1)</f>
        <v>0</v>
      </c>
      <c r="U20" s="73">
        <f>M10+M17+M27+M34</f>
        <v>0</v>
      </c>
      <c r="V20" s="74">
        <f>M11+M16+M28+M33</f>
        <v>0</v>
      </c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ht="15" thickBot="1" x14ac:dyDescent="0.35">
      <c r="B21" s="30">
        <v>0.22916666666666666</v>
      </c>
      <c r="C21" s="4"/>
      <c r="D21" s="473"/>
      <c r="E21" s="69"/>
      <c r="F21" s="271"/>
      <c r="G21" s="9"/>
      <c r="H21" s="473"/>
      <c r="I21" s="69"/>
      <c r="J21" s="70"/>
      <c r="K21" s="9"/>
      <c r="O21" s="9"/>
      <c r="P21" s="364" t="str">
        <f>AK18</f>
        <v>N.J. Shamrocks</v>
      </c>
      <c r="Q21" s="74">
        <f>(IF(M13&gt;M14,1,0))+(IF(M20&gt;M19,1,0))+(IF(M27&gt;M28,1,0))+(IF(M31&gt;M30,1,0))</f>
        <v>0</v>
      </c>
      <c r="R21" s="74">
        <f>(IF(M13&lt;M14,1,0))+(IF(M20&lt;M19,1,0))+(IF(M27&lt;M28,1,0))+(IF(M31&lt;M30,1,0))</f>
        <v>0</v>
      </c>
      <c r="S21" s="73">
        <f>IF(M13&lt;&gt;"",(IF(M13=M14,1,0)),0)+IF(M20&lt;&gt;"",(IF(M20=M19,1,0)),0)+IF(M27&lt;&gt;"",(IF(M27=M28,1,0)),0)+IF(M31&lt;&gt;"",(IF(M31=M30,1,0)),0)</f>
        <v>0</v>
      </c>
      <c r="T21" s="73">
        <f>(Q21*2)+(S21*1)</f>
        <v>0</v>
      </c>
      <c r="U21" s="73">
        <f>M14+M19+M28+M30</f>
        <v>0</v>
      </c>
      <c r="V21" s="74">
        <f>M13++M20+M27+M31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474"/>
      <c r="E22" s="75"/>
      <c r="F22" s="260"/>
      <c r="G22" s="560"/>
      <c r="H22" s="23"/>
      <c r="I22" s="75"/>
      <c r="J22" s="76"/>
      <c r="K22" s="560"/>
      <c r="O22" s="9"/>
      <c r="P22" s="364"/>
      <c r="Q22" s="74">
        <f>(IF(M19&gt;M20,1,0))+(IF(M23&gt;M22,1,0))+(IF(M34&gt;M33,1,0))+(IF(M39&gt;M40,1,0))</f>
        <v>0</v>
      </c>
      <c r="R22" s="74">
        <f>(IF(M19&lt;M20,1,0))+(IF(M23&lt;M22,1,0))+(IF(M34&lt;M33,1,0))+(IF(M39&lt;M40,1,0))</f>
        <v>0</v>
      </c>
      <c r="S22" s="73">
        <f>IF(M19&lt;&gt;"",(IF(M19=M20,1,0)),0)+IF(M23&lt;&gt;"",(IF(M23=M22,1,0)),0)+IF(M34&lt;&gt;"",(IF(M34=M33,1,0)),0)+IF(M39&lt;&gt;"",(IF(M39=M40,1,0)),0)</f>
        <v>0</v>
      </c>
      <c r="T22" s="73">
        <f>(Q22*2)+(S22*1)</f>
        <v>0</v>
      </c>
      <c r="U22" s="73">
        <f>M20+M22+M33+M40</f>
        <v>0</v>
      </c>
      <c r="V22" s="74">
        <f>M19+M23+M34+M39</f>
        <v>0</v>
      </c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O23" s="9"/>
      <c r="P23" s="68"/>
      <c r="Q23" s="68" t="s">
        <v>276</v>
      </c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561" t="str">
        <f>D6</f>
        <v>Shrewsbury</v>
      </c>
      <c r="E24" s="7"/>
      <c r="F24" s="8"/>
      <c r="G24" s="7"/>
      <c r="H24" s="566" t="str">
        <f>H6</f>
        <v>Shrewsbury</v>
      </c>
      <c r="I24" s="7"/>
      <c r="J24" s="8"/>
      <c r="K24" s="7"/>
      <c r="O24" s="9"/>
      <c r="P24" s="103" t="s">
        <v>160</v>
      </c>
      <c r="Q24" s="607" t="s">
        <v>136</v>
      </c>
      <c r="R24" s="608"/>
      <c r="S24" s="608"/>
      <c r="T24" s="608"/>
      <c r="U24" s="608"/>
      <c r="V24" s="609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41825</v>
      </c>
      <c r="C25" s="16"/>
      <c r="D25" s="562" t="str">
        <f>D7</f>
        <v>Sickles Field</v>
      </c>
      <c r="E25" s="9"/>
      <c r="F25" s="104" t="s">
        <v>135</v>
      </c>
      <c r="G25" s="9"/>
      <c r="H25" s="567" t="str">
        <f>H7</f>
        <v>School Field</v>
      </c>
      <c r="I25" s="9"/>
      <c r="J25" s="104" t="s">
        <v>135</v>
      </c>
      <c r="K25" s="9"/>
      <c r="O25" s="9"/>
      <c r="P25" s="40">
        <v>1</v>
      </c>
      <c r="Q25" s="632"/>
      <c r="R25" s="596"/>
      <c r="S25" s="596"/>
      <c r="T25" s="596"/>
      <c r="U25" s="596"/>
      <c r="V25" s="597"/>
      <c r="AJ25" s="105">
        <v>15</v>
      </c>
      <c r="AK25" s="97"/>
      <c r="AN25" s="100"/>
      <c r="AS25" s="85"/>
      <c r="AT25" s="86"/>
      <c r="AV25" s="390"/>
      <c r="AW25" s="391" t="str">
        <f>AK26</f>
        <v>14U</v>
      </c>
      <c r="AX25" s="392"/>
      <c r="AY25" s="392"/>
      <c r="AZ25" s="398"/>
      <c r="BA25" s="390"/>
      <c r="BB25" s="391" t="str">
        <f>AK26</f>
        <v>14U</v>
      </c>
      <c r="BC25" s="392"/>
      <c r="BD25" s="392"/>
      <c r="BE25" s="57"/>
    </row>
    <row r="26" spans="2:58" ht="15" thickBot="1" x14ac:dyDescent="0.35">
      <c r="B26" s="19">
        <v>0.375</v>
      </c>
      <c r="C26" s="4"/>
      <c r="D26" s="36" t="str">
        <f>P11</f>
        <v>N.J. Marlins</v>
      </c>
      <c r="E26" s="69"/>
      <c r="F26" s="271"/>
      <c r="G26" s="9"/>
      <c r="H26" s="36" t="str">
        <f>P10</f>
        <v>Jersey Shore Prospects</v>
      </c>
      <c r="I26" s="69"/>
      <c r="J26" s="271"/>
      <c r="K26" s="9"/>
      <c r="O26" s="9"/>
      <c r="P26" s="41">
        <v>2</v>
      </c>
      <c r="Q26" s="633"/>
      <c r="R26" s="634"/>
      <c r="S26" s="634"/>
      <c r="T26" s="634"/>
      <c r="U26" s="634"/>
      <c r="V26" s="635"/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365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22"/>
      <c r="C27" s="4"/>
      <c r="D27" s="39" t="str">
        <f>P12</f>
        <v>Baseball U</v>
      </c>
      <c r="E27" s="75"/>
      <c r="F27" s="260"/>
      <c r="G27" s="9"/>
      <c r="H27" s="39" t="str">
        <f>P13</f>
        <v>Jersey Crew</v>
      </c>
      <c r="I27" s="75"/>
      <c r="J27" s="260"/>
      <c r="K27" s="9"/>
      <c r="O27" s="9"/>
      <c r="P27" s="41">
        <v>3</v>
      </c>
      <c r="Q27" s="633"/>
      <c r="R27" s="634"/>
      <c r="S27" s="634"/>
      <c r="T27" s="634"/>
      <c r="U27" s="634"/>
      <c r="V27" s="635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153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41">
        <v>4</v>
      </c>
      <c r="Q28" s="633"/>
      <c r="R28" s="634"/>
      <c r="S28" s="634"/>
      <c r="T28" s="634"/>
      <c r="U28" s="634"/>
      <c r="V28" s="635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360</v>
      </c>
      <c r="AS28" s="85"/>
      <c r="AT28" s="86"/>
      <c r="AV28" s="393"/>
      <c r="AW28" s="564">
        <f>$AW$15</f>
        <v>41824</v>
      </c>
      <c r="AX28" s="320"/>
      <c r="AY28" s="320"/>
      <c r="AZ28" s="399"/>
      <c r="BA28" s="393"/>
      <c r="BB28" s="564">
        <f>$AW$15</f>
        <v>41824</v>
      </c>
      <c r="BC28" s="320"/>
      <c r="BD28" s="320"/>
      <c r="BE28" s="17"/>
    </row>
    <row r="29" spans="2:58" x14ac:dyDescent="0.3">
      <c r="B29" s="45">
        <v>0.46875</v>
      </c>
      <c r="C29" s="4"/>
      <c r="D29" s="36" t="str">
        <f>P12</f>
        <v>Baseball U</v>
      </c>
      <c r="E29" s="69"/>
      <c r="F29" s="271"/>
      <c r="G29" s="9"/>
      <c r="H29" s="36" t="str">
        <f>P13</f>
        <v>Jersey Crew</v>
      </c>
      <c r="I29" s="69"/>
      <c r="J29" s="271"/>
      <c r="K29" s="9"/>
      <c r="O29" s="9"/>
      <c r="P29" s="68"/>
      <c r="Q29" s="68"/>
      <c r="R29" s="68"/>
      <c r="S29" s="68"/>
      <c r="T29" s="68"/>
      <c r="U29" s="68"/>
      <c r="V29" s="28"/>
      <c r="Z29" s="278">
        <v>3</v>
      </c>
      <c r="AA29" s="559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>Shrewsbury</v>
      </c>
      <c r="AX29" s="340" t="str">
        <f>AX16</f>
        <v>Sickles Field</v>
      </c>
      <c r="AY29" s="320" t="s">
        <v>135</v>
      </c>
      <c r="AZ29" s="399"/>
      <c r="BA29" s="393"/>
      <c r="BB29" s="340" t="str">
        <f>BB16</f>
        <v>Shrewsbury</v>
      </c>
      <c r="BC29" s="340" t="str">
        <f>BC16</f>
        <v>School Field</v>
      </c>
      <c r="BD29" s="320" t="s">
        <v>135</v>
      </c>
      <c r="BE29" s="17"/>
    </row>
    <row r="30" spans="2:58" ht="15" thickBot="1" x14ac:dyDescent="0.35">
      <c r="B30" s="22"/>
      <c r="C30" s="4"/>
      <c r="D30" s="39" t="str">
        <f>P20</f>
        <v>N.J. Jays</v>
      </c>
      <c r="E30" s="75"/>
      <c r="F30" s="260"/>
      <c r="G30" s="9"/>
      <c r="H30" s="39" t="str">
        <f>P21</f>
        <v>N.J. Shamrocks</v>
      </c>
      <c r="I30" s="75"/>
      <c r="J30" s="260"/>
      <c r="K30" s="9"/>
      <c r="O30" s="9"/>
      <c r="P30" s="68"/>
      <c r="Q30" s="68"/>
      <c r="R30" s="68"/>
      <c r="S30" s="68"/>
      <c r="T30" s="68"/>
      <c r="U30" s="68"/>
      <c r="V30" s="28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386</v>
      </c>
      <c r="AS30" s="85"/>
      <c r="AT30" s="86"/>
      <c r="AV30" s="393"/>
      <c r="AW30" s="341">
        <f>B12</f>
        <v>0.46875</v>
      </c>
      <c r="AX30" s="320"/>
      <c r="AY30" s="320"/>
      <c r="AZ30" s="399"/>
      <c r="BA30" s="393"/>
      <c r="BB30" s="341">
        <f>$AW$30</f>
        <v>0.46875</v>
      </c>
      <c r="BC30" s="4"/>
      <c r="BD30" s="320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604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Baseball U</v>
      </c>
      <c r="AX31" s="4"/>
      <c r="AY31" s="319"/>
      <c r="AZ31" s="399"/>
      <c r="BA31" s="393"/>
      <c r="BB31" s="320" t="str">
        <f>H12</f>
        <v>N.J. Jays</v>
      </c>
      <c r="BC31" s="4"/>
      <c r="BD31" s="141"/>
      <c r="BE31" s="17"/>
    </row>
    <row r="32" spans="2:58" ht="16.2" thickBot="1" x14ac:dyDescent="0.35">
      <c r="B32" s="45">
        <v>6.25E-2</v>
      </c>
      <c r="C32" s="4"/>
      <c r="D32" s="471" t="str">
        <f>P19</f>
        <v>Langan</v>
      </c>
      <c r="E32" s="117"/>
      <c r="F32" s="271"/>
      <c r="G32" s="9"/>
      <c r="H32" s="36" t="str">
        <f>P18</f>
        <v>Long Branch</v>
      </c>
      <c r="I32" s="69"/>
      <c r="J32" s="271"/>
      <c r="K32" s="9"/>
      <c r="O32" s="9"/>
      <c r="P32" s="592" t="str">
        <f>AK26</f>
        <v>14U</v>
      </c>
      <c r="Q32" s="593"/>
      <c r="R32" s="593"/>
      <c r="S32" s="593"/>
      <c r="T32" s="593"/>
      <c r="U32" s="593"/>
      <c r="V32" s="594"/>
      <c r="Z32" s="71" t="s">
        <v>155</v>
      </c>
      <c r="AA32" s="285"/>
      <c r="AB32" s="285"/>
      <c r="AC32" s="285"/>
      <c r="AD32" s="285"/>
      <c r="AE32" s="285"/>
      <c r="AF32" s="285"/>
      <c r="AG32" s="285"/>
      <c r="AJ32" s="120"/>
      <c r="AK32" s="121"/>
      <c r="AS32" s="85"/>
      <c r="AT32" s="86"/>
      <c r="AV32" s="393"/>
      <c r="AW32" s="333" t="str">
        <f>D13</f>
        <v>Jersey Shore Prospects</v>
      </c>
      <c r="AX32" s="4"/>
      <c r="AY32" s="321"/>
      <c r="AZ32" s="399"/>
      <c r="BA32" s="393"/>
      <c r="BB32" s="320" t="str">
        <f>H13</f>
        <v>Long Branch</v>
      </c>
      <c r="BC32" s="4"/>
      <c r="BD32" s="329"/>
      <c r="BE32" s="17"/>
    </row>
    <row r="33" spans="2:57" ht="15" customHeight="1" thickBot="1" x14ac:dyDescent="0.35">
      <c r="B33" s="22"/>
      <c r="C33" s="4"/>
      <c r="D33" s="475" t="str">
        <f>P11</f>
        <v>N.J. Marlins</v>
      </c>
      <c r="E33" s="9"/>
      <c r="F33" s="260"/>
      <c r="G33" s="9"/>
      <c r="H33" s="49" t="str">
        <f>P10</f>
        <v>Jersey Shore Prospects</v>
      </c>
      <c r="I33" s="75"/>
      <c r="J33" s="260"/>
      <c r="K33" s="9"/>
      <c r="O33" s="9"/>
      <c r="P33" s="592" t="s">
        <v>148</v>
      </c>
      <c r="Q33" s="593"/>
      <c r="R33" s="593"/>
      <c r="S33" s="593"/>
      <c r="T33" s="593"/>
      <c r="U33" s="593"/>
      <c r="V33" s="594"/>
      <c r="Z33" s="66" t="s">
        <v>155</v>
      </c>
      <c r="AA33" s="286"/>
      <c r="AB33" s="285"/>
      <c r="AC33" s="285"/>
      <c r="AD33" s="285"/>
      <c r="AE33" s="285"/>
      <c r="AF33" s="285"/>
      <c r="AG33" s="285"/>
      <c r="AJ33" s="530" t="s">
        <v>238</v>
      </c>
      <c r="AK33" s="520">
        <v>41783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159</v>
      </c>
      <c r="AA34" s="285"/>
      <c r="AB34" s="285"/>
      <c r="AC34" s="285"/>
      <c r="AD34" s="285"/>
      <c r="AE34" s="285"/>
      <c r="AF34" s="285"/>
      <c r="AG34" s="285"/>
      <c r="AJ34" s="530" t="s">
        <v>239</v>
      </c>
      <c r="AK34" s="520">
        <v>41784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30">
        <v>0.15625</v>
      </c>
      <c r="C35" s="4"/>
      <c r="D35" s="36" t="str">
        <f>P20</f>
        <v>N.J. Jays</v>
      </c>
      <c r="E35" s="69"/>
      <c r="F35" s="271"/>
      <c r="G35" s="9"/>
      <c r="H35" s="36" t="str">
        <f>P21</f>
        <v>N.J. Shamrocks</v>
      </c>
      <c r="I35" s="69"/>
      <c r="J35" s="271"/>
      <c r="K35" s="4"/>
      <c r="O35" s="9"/>
      <c r="P35" s="589" t="str">
        <f>IF(J47&lt;&gt;"",(IF(J47&gt;J46,F47,F46)),"")</f>
        <v/>
      </c>
      <c r="Q35" s="590"/>
      <c r="R35" s="590"/>
      <c r="S35" s="590"/>
      <c r="T35" s="590"/>
      <c r="U35" s="590"/>
      <c r="V35" s="591"/>
      <c r="Z35" s="91" t="s">
        <v>159</v>
      </c>
      <c r="AA35" s="285"/>
      <c r="AB35" s="285"/>
      <c r="AC35" s="285"/>
      <c r="AD35" s="285"/>
      <c r="AE35" s="285"/>
      <c r="AF35" s="285"/>
      <c r="AG35" s="285"/>
      <c r="AJ35" s="530" t="s">
        <v>277</v>
      </c>
      <c r="AK35" s="520">
        <v>41785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31"/>
      <c r="C36" s="4"/>
      <c r="D36" s="39" t="str">
        <f>P19</f>
        <v>Langan</v>
      </c>
      <c r="E36" s="75"/>
      <c r="F36" s="260"/>
      <c r="G36" s="9"/>
      <c r="H36" s="39" t="str">
        <f>P18</f>
        <v>Long Branch</v>
      </c>
      <c r="I36" s="75"/>
      <c r="J36" s="260"/>
      <c r="K36" s="4"/>
      <c r="O36" s="9"/>
      <c r="P36" s="589"/>
      <c r="Q36" s="590"/>
      <c r="R36" s="590"/>
      <c r="S36" s="590"/>
      <c r="T36" s="590"/>
      <c r="U36" s="590"/>
      <c r="V36" s="591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493"/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14U</v>
      </c>
      <c r="AX38" s="392"/>
      <c r="AY38" s="392"/>
      <c r="AZ38" s="398"/>
      <c r="BA38" s="390"/>
      <c r="BB38" s="391" t="str">
        <f>AK26</f>
        <v>14U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494"/>
      <c r="G39" s="560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239</v>
      </c>
      <c r="D41" s="130" t="str">
        <f>D24</f>
        <v>Shrewsbury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Shrewsbury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  <c r="V41" s="9"/>
      <c r="AV41" s="393"/>
      <c r="AW41" s="564">
        <f>$AW$15</f>
        <v>41824</v>
      </c>
      <c r="AX41" s="320"/>
      <c r="AY41" s="320"/>
      <c r="AZ41" s="399"/>
      <c r="BA41" s="393"/>
      <c r="BB41" s="564">
        <f>$AW$15</f>
        <v>41824</v>
      </c>
      <c r="BC41" s="320"/>
      <c r="BD41" s="320"/>
      <c r="BE41" s="17"/>
    </row>
    <row r="42" spans="2:57" ht="15" thickBot="1" x14ac:dyDescent="0.35">
      <c r="B42" s="256">
        <v>41826</v>
      </c>
      <c r="C42" s="16"/>
      <c r="D42" s="132" t="str">
        <f>D25</f>
        <v>Sickles Field</v>
      </c>
      <c r="E42" s="560"/>
      <c r="F42" s="587"/>
      <c r="G42" s="587"/>
      <c r="H42" s="588"/>
      <c r="I42" s="158" t="s">
        <v>135</v>
      </c>
      <c r="J42" s="13" t="s">
        <v>135</v>
      </c>
      <c r="K42" s="9"/>
      <c r="L42" s="50" t="str">
        <f>H25</f>
        <v>School Field</v>
      </c>
      <c r="M42" s="92"/>
      <c r="N42" s="662"/>
      <c r="O42" s="587"/>
      <c r="P42" s="588"/>
      <c r="Q42" s="159" t="s">
        <v>135</v>
      </c>
      <c r="R42" s="9"/>
      <c r="S42" s="9"/>
      <c r="T42" s="9"/>
      <c r="U42" s="9"/>
      <c r="V42" s="9"/>
      <c r="AV42" s="393"/>
      <c r="AW42" s="564" t="str">
        <f>AW29</f>
        <v>Shrewsbury</v>
      </c>
      <c r="AX42" s="340" t="str">
        <f>AX29</f>
        <v>Sickles Field</v>
      </c>
      <c r="AY42" s="320" t="s">
        <v>135</v>
      </c>
      <c r="AZ42" s="399"/>
      <c r="BA42" s="393"/>
      <c r="BB42" s="564" t="str">
        <f>BB16</f>
        <v>Shrewsbury</v>
      </c>
      <c r="BC42" s="340" t="str">
        <f>BC16</f>
        <v>School Field</v>
      </c>
      <c r="BD42" s="320"/>
      <c r="BE42" s="17"/>
    </row>
    <row r="43" spans="2:57" ht="15" thickBot="1" x14ac:dyDescent="0.35">
      <c r="B43" s="30">
        <v>0.39583333333333331</v>
      </c>
      <c r="D43" s="51" t="s">
        <v>149</v>
      </c>
      <c r="E43" s="133"/>
      <c r="F43" s="595">
        <f>Q28</f>
        <v>0</v>
      </c>
      <c r="G43" s="596"/>
      <c r="H43" s="597"/>
      <c r="I43" s="565"/>
      <c r="J43" s="271"/>
      <c r="K43" s="9"/>
      <c r="L43" s="460" t="s">
        <v>179</v>
      </c>
      <c r="M43" s="161"/>
      <c r="N43" s="663">
        <f>Q27</f>
        <v>0</v>
      </c>
      <c r="O43" s="664"/>
      <c r="P43" s="665"/>
      <c r="Q43" s="262"/>
      <c r="R43" s="563"/>
      <c r="S43" s="563"/>
      <c r="T43" s="563"/>
      <c r="U43" s="563"/>
      <c r="V43" s="563"/>
      <c r="AV43" s="393"/>
      <c r="AW43" s="341">
        <f>B15</f>
        <v>6.25E-2</v>
      </c>
      <c r="AX43" s="320"/>
      <c r="AY43" s="4"/>
      <c r="AZ43" s="17"/>
      <c r="BA43" s="393"/>
      <c r="BB43" s="341">
        <f>$AW$43</f>
        <v>6.25E-2</v>
      </c>
      <c r="BC43" s="320"/>
      <c r="BD43" s="320" t="s">
        <v>135</v>
      </c>
      <c r="BE43" s="17"/>
    </row>
    <row r="44" spans="2:57" ht="15" thickBot="1" x14ac:dyDescent="0.35">
      <c r="B44" s="31"/>
      <c r="D44" s="52" t="s">
        <v>151</v>
      </c>
      <c r="E44" s="135"/>
      <c r="F44" s="598">
        <f>Q25</f>
        <v>0</v>
      </c>
      <c r="G44" s="599"/>
      <c r="H44" s="600"/>
      <c r="I44" s="162"/>
      <c r="J44" s="272"/>
      <c r="K44" s="9"/>
      <c r="L44" s="461" t="s">
        <v>183</v>
      </c>
      <c r="M44" s="163"/>
      <c r="N44" s="644">
        <f>Q26</f>
        <v>0</v>
      </c>
      <c r="O44" s="645"/>
      <c r="P44" s="646"/>
      <c r="Q44" s="261"/>
      <c r="R44" s="563"/>
      <c r="S44" s="563"/>
      <c r="T44" s="563"/>
      <c r="U44" s="563"/>
      <c r="V44" s="563"/>
      <c r="AV44" s="393"/>
      <c r="AW44" s="333" t="str">
        <f>D15</f>
        <v>N.J. Marlins</v>
      </c>
      <c r="AX44" s="4"/>
      <c r="AY44" s="319"/>
      <c r="AZ44" s="399"/>
      <c r="BA44" s="393"/>
      <c r="BB44" s="333" t="str">
        <f>H15</f>
        <v>Langan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>
        <v>14</v>
      </c>
      <c r="O45" s="138"/>
      <c r="P45" s="139"/>
      <c r="Q45" s="139"/>
      <c r="R45" s="131"/>
      <c r="S45" s="563"/>
      <c r="T45" s="563"/>
      <c r="U45" s="563"/>
      <c r="V45" s="563"/>
      <c r="AV45" s="393"/>
      <c r="AW45" s="333" t="str">
        <f>D16</f>
        <v>Jersey Crew</v>
      </c>
      <c r="AX45" s="4"/>
      <c r="AY45" s="321"/>
      <c r="AZ45" s="399"/>
      <c r="BA45" s="393"/>
      <c r="BB45" s="333" t="str">
        <f>H16</f>
        <v>N.J. Shamrocks</v>
      </c>
      <c r="BC45" s="4"/>
      <c r="BD45" s="321"/>
      <c r="BE45" s="17"/>
    </row>
    <row r="46" spans="2:57" ht="15" thickBot="1" x14ac:dyDescent="0.35">
      <c r="B46" s="30">
        <v>0.5</v>
      </c>
      <c r="D46" s="460" t="s">
        <v>294</v>
      </c>
      <c r="E46" s="140"/>
      <c r="F46" s="595" t="str">
        <f>IF(Q43&lt;&gt;"",(IF(Q44&gt;Q43,N44,N43)),"")</f>
        <v/>
      </c>
      <c r="G46" s="596"/>
      <c r="H46" s="597"/>
      <c r="I46" s="164"/>
      <c r="J46" s="271"/>
      <c r="K46" s="9"/>
      <c r="R46" s="563"/>
      <c r="S46" s="563"/>
      <c r="T46" s="563"/>
      <c r="U46" s="563"/>
      <c r="V46" s="563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31"/>
      <c r="D47" s="461" t="s">
        <v>295</v>
      </c>
      <c r="E47" s="142"/>
      <c r="F47" s="595" t="str">
        <f>IF(J43&lt;&gt;"",(IF(J44&gt;J43,F44,F43)),"")</f>
        <v/>
      </c>
      <c r="G47" s="596"/>
      <c r="H47" s="597"/>
      <c r="I47" s="165"/>
      <c r="J47" s="272"/>
      <c r="K47" s="9"/>
      <c r="R47" s="563"/>
      <c r="S47" s="563"/>
      <c r="T47" s="563"/>
      <c r="U47" s="563"/>
      <c r="V47" s="563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63"/>
      <c r="V48" s="563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63"/>
      <c r="O49" s="563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63"/>
      <c r="O50" s="563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14U</v>
      </c>
      <c r="AX51" s="392"/>
      <c r="AY51" s="392"/>
      <c r="AZ51" s="398"/>
      <c r="BA51" s="390"/>
      <c r="BB51" s="391" t="str">
        <f>AK26</f>
        <v>14U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564">
        <f>$AW$15</f>
        <v>41824</v>
      </c>
      <c r="AX54" s="320"/>
      <c r="AY54" s="320"/>
      <c r="AZ54" s="399"/>
      <c r="BA54" s="393"/>
      <c r="BB54" s="564">
        <f>$AW$15</f>
        <v>41824</v>
      </c>
      <c r="BC54" s="320"/>
      <c r="BD54" s="320"/>
      <c r="BE54" s="17"/>
    </row>
    <row r="55" spans="11:57" x14ac:dyDescent="0.3">
      <c r="AV55" s="393"/>
      <c r="AW55" s="564" t="str">
        <f>AW42</f>
        <v>Shrewsbury</v>
      </c>
      <c r="AX55" s="564" t="str">
        <f>AX42</f>
        <v>Sickles Field</v>
      </c>
      <c r="AY55" s="320"/>
      <c r="AZ55" s="399"/>
      <c r="BA55" s="393"/>
      <c r="BB55" s="564" t="str">
        <f>BB16</f>
        <v>Shrewsbury</v>
      </c>
      <c r="BC55" s="340" t="str">
        <f>BC16</f>
        <v>School Field</v>
      </c>
      <c r="BD55" s="320"/>
      <c r="BE55" s="17"/>
    </row>
    <row r="56" spans="11:57" x14ac:dyDescent="0.3">
      <c r="AV56" s="393"/>
      <c r="AW56" s="341">
        <f>B35</f>
        <v>0.15625</v>
      </c>
      <c r="AX56" s="320"/>
      <c r="AY56" s="320" t="s">
        <v>135</v>
      </c>
      <c r="AZ56" s="399"/>
      <c r="BA56" s="393"/>
      <c r="BB56" s="341">
        <f>$AW$56</f>
        <v>0.15625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Jersey Crew</v>
      </c>
      <c r="AX57" s="4"/>
      <c r="AY57" s="319"/>
      <c r="AZ57" s="399"/>
      <c r="BA57" s="393"/>
      <c r="BB57" s="333" t="str">
        <f>H18</f>
        <v>N.J. Shamrocks</v>
      </c>
      <c r="BC57" s="4"/>
      <c r="BD57" s="319"/>
      <c r="BE57" s="17"/>
    </row>
    <row r="58" spans="11:57" x14ac:dyDescent="0.3">
      <c r="AV58" s="393"/>
      <c r="AW58" s="333" t="str">
        <f>D19</f>
        <v>Baseball U</v>
      </c>
      <c r="AX58" s="4"/>
      <c r="AY58" s="321"/>
      <c r="AZ58" s="399"/>
      <c r="BA58" s="393"/>
      <c r="BB58" s="333" t="str">
        <f>H19</f>
        <v>N.J. Jays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14U</v>
      </c>
      <c r="AX64" s="392"/>
      <c r="AY64" s="392"/>
      <c r="AZ64" s="398"/>
      <c r="BA64" s="390"/>
      <c r="BB64" s="391" t="str">
        <f>AK26</f>
        <v>14U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564">
        <f>$AW$15</f>
        <v>41824</v>
      </c>
      <c r="AX67" s="564" t="str">
        <f>AX55</f>
        <v>Sickles Field</v>
      </c>
      <c r="AY67" s="320"/>
      <c r="AZ67" s="399"/>
      <c r="BA67" s="393"/>
      <c r="BB67" s="564">
        <f>$AW$15</f>
        <v>41824</v>
      </c>
      <c r="BC67" s="320"/>
      <c r="BD67" s="320"/>
      <c r="BE67" s="17"/>
    </row>
    <row r="68" spans="48:57" x14ac:dyDescent="0.3">
      <c r="AV68" s="393"/>
      <c r="AW68" s="564" t="str">
        <f>AW55</f>
        <v>Shrewsbury</v>
      </c>
      <c r="AX68" s="320"/>
      <c r="AY68" s="320"/>
      <c r="AZ68" s="399"/>
      <c r="BA68" s="393"/>
      <c r="BB68" s="564" t="str">
        <f>BB16</f>
        <v>Shrewsbury</v>
      </c>
      <c r="BC68" s="340" t="str">
        <f>BC16</f>
        <v>School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14U</v>
      </c>
      <c r="AX77" s="392"/>
      <c r="AY77" s="392"/>
      <c r="AZ77" s="398"/>
      <c r="BA77" s="390"/>
      <c r="BB77" s="391" t="str">
        <f>AK26</f>
        <v>14U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564">
        <f>$AW$15</f>
        <v>41824</v>
      </c>
      <c r="AX80" s="320"/>
      <c r="AY80" s="320"/>
      <c r="AZ80" s="399"/>
      <c r="BA80" s="393"/>
      <c r="BB80" s="564">
        <f>$AW$15</f>
        <v>41824</v>
      </c>
      <c r="BC80" s="320"/>
      <c r="BD80" s="320"/>
      <c r="BE80" s="17"/>
    </row>
    <row r="81" spans="48:57" x14ac:dyDescent="0.3">
      <c r="AV81" s="393"/>
      <c r="AW81" s="564">
        <f>L6</f>
        <v>0</v>
      </c>
      <c r="AX81" s="340">
        <f>L7</f>
        <v>0</v>
      </c>
      <c r="AY81" s="320"/>
      <c r="AZ81" s="399"/>
      <c r="BA81" s="393"/>
      <c r="BB81" s="564">
        <f>AW81</f>
        <v>0</v>
      </c>
      <c r="BC81" s="564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0.46875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14U</v>
      </c>
      <c r="AX90" s="392"/>
      <c r="AY90" s="392"/>
      <c r="AZ90" s="398"/>
      <c r="BA90" s="390"/>
      <c r="BB90" s="391" t="str">
        <f>AK26</f>
        <v>14U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564">
        <f>$AW$80</f>
        <v>41824</v>
      </c>
      <c r="AX93" s="320"/>
      <c r="AY93" s="320"/>
      <c r="AZ93" s="399"/>
      <c r="BA93" s="393"/>
      <c r="BB93" s="564">
        <f>$AW$80</f>
        <v>41824</v>
      </c>
      <c r="BC93" s="320"/>
      <c r="BD93" s="320"/>
      <c r="BE93" s="17"/>
    </row>
    <row r="94" spans="48:57" x14ac:dyDescent="0.3">
      <c r="AV94" s="393"/>
      <c r="AW94" s="564">
        <f>AW81</f>
        <v>0</v>
      </c>
      <c r="AX94" s="564">
        <f>AX81</f>
        <v>0</v>
      </c>
      <c r="AY94" s="320"/>
      <c r="AZ94" s="399"/>
      <c r="BA94" s="393"/>
      <c r="BB94" s="564">
        <f>AW81</f>
        <v>0</v>
      </c>
      <c r="BC94" s="564">
        <f>AX81</f>
        <v>0</v>
      </c>
      <c r="BD94" s="320"/>
      <c r="BE94" s="17"/>
    </row>
    <row r="95" spans="48:57" x14ac:dyDescent="0.3">
      <c r="AV95" s="393"/>
      <c r="AW95" s="341">
        <f>$AW$43</f>
        <v>6.25E-2</v>
      </c>
      <c r="AX95" s="320"/>
      <c r="AY95" s="320" t="s">
        <v>135</v>
      </c>
      <c r="AZ95" s="399"/>
      <c r="BA95" s="393"/>
      <c r="BB95" s="341">
        <f>$AW$56</f>
        <v>0.15625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14U</v>
      </c>
      <c r="AX103" s="392"/>
      <c r="AY103" s="392"/>
      <c r="AZ103" s="398"/>
      <c r="BA103" s="390"/>
      <c r="BB103" s="391" t="str">
        <f>AK26</f>
        <v>14U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564">
        <f>$AW$80</f>
        <v>41824</v>
      </c>
      <c r="AX106" s="320"/>
      <c r="AY106" s="320"/>
      <c r="AZ106" s="399"/>
      <c r="BA106" s="393"/>
      <c r="BB106" s="564">
        <f>B25</f>
        <v>41825</v>
      </c>
      <c r="BC106" s="320"/>
      <c r="BD106" s="320"/>
      <c r="BE106" s="17"/>
    </row>
    <row r="107" spans="48:57" x14ac:dyDescent="0.3">
      <c r="AV107" s="393"/>
      <c r="AW107" s="564">
        <f>AW81</f>
        <v>0</v>
      </c>
      <c r="AX107" s="412">
        <f>AX81</f>
        <v>0</v>
      </c>
      <c r="AY107" s="320"/>
      <c r="AZ107" s="399"/>
      <c r="BA107" s="393"/>
      <c r="BB107" s="564" t="str">
        <f>D24</f>
        <v>Shrewsbury</v>
      </c>
      <c r="BC107" s="340" t="str">
        <f>D25</f>
        <v>Sickles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N.J. Marlins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Baseball U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14U</v>
      </c>
      <c r="AX116" s="392"/>
      <c r="AY116" s="392"/>
      <c r="AZ116" s="398"/>
      <c r="BA116" s="390"/>
      <c r="BB116" s="391" t="str">
        <f>AK26</f>
        <v>14U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564">
        <f>$BB$106</f>
        <v>41825</v>
      </c>
      <c r="AX119" s="320"/>
      <c r="AY119" s="320"/>
      <c r="AZ119" s="399"/>
      <c r="BA119" s="393"/>
      <c r="BB119" s="564">
        <f>$BB$106</f>
        <v>41825</v>
      </c>
      <c r="BC119" s="320"/>
      <c r="BD119" s="320"/>
      <c r="BE119" s="17"/>
    </row>
    <row r="120" spans="48:57" x14ac:dyDescent="0.3">
      <c r="AV120" s="393"/>
      <c r="AW120" s="564" t="str">
        <f>$BB$107</f>
        <v>Shrewsbury</v>
      </c>
      <c r="AX120" s="341" t="str">
        <f>$BC$107</f>
        <v>Sickles Field</v>
      </c>
      <c r="AY120" s="320" t="s">
        <v>135</v>
      </c>
      <c r="AZ120" s="399"/>
      <c r="BA120" s="393"/>
      <c r="BB120" s="564" t="str">
        <f>$BB$107</f>
        <v>Shrewsbury</v>
      </c>
      <c r="BC120" s="341" t="str">
        <f>$BC$107</f>
        <v>Sickles Field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>Baseball U</v>
      </c>
      <c r="AX122" s="4"/>
      <c r="AY122" s="319"/>
      <c r="AZ122" s="399"/>
      <c r="BA122" s="393"/>
      <c r="BB122" s="320" t="str">
        <f>D32</f>
        <v>Langan</v>
      </c>
      <c r="BC122" s="4"/>
      <c r="BD122" s="319"/>
      <c r="BE122" s="17"/>
    </row>
    <row r="123" spans="48:57" x14ac:dyDescent="0.3">
      <c r="AV123" s="393"/>
      <c r="AW123" s="333" t="str">
        <f>D30</f>
        <v>N.J. Jays</v>
      </c>
      <c r="AX123" s="4"/>
      <c r="AY123" s="321"/>
      <c r="AZ123" s="399"/>
      <c r="BA123" s="393"/>
      <c r="BB123" s="333" t="str">
        <f>D33</f>
        <v>N.J. Marlins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14U</v>
      </c>
      <c r="AX129" s="392"/>
      <c r="AY129" s="392"/>
      <c r="AZ129" s="398"/>
      <c r="BA129" s="390"/>
      <c r="BB129" s="391" t="str">
        <f>AK26</f>
        <v>14U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564">
        <f>$BB$106</f>
        <v>41825</v>
      </c>
      <c r="AX132" s="320"/>
      <c r="AY132" s="320"/>
      <c r="AZ132" s="399"/>
      <c r="BA132" s="393"/>
      <c r="BB132" s="564">
        <f>$BB$106</f>
        <v>41825</v>
      </c>
      <c r="BC132" s="320"/>
      <c r="BD132" s="320"/>
      <c r="BE132" s="17"/>
    </row>
    <row r="133" spans="48:57" x14ac:dyDescent="0.3">
      <c r="AV133" s="393"/>
      <c r="AW133" s="564" t="str">
        <f>$BB$107</f>
        <v>Shrewsbury</v>
      </c>
      <c r="AX133" s="341" t="str">
        <f>$BC$107</f>
        <v>Sickles Field</v>
      </c>
      <c r="AY133" s="320" t="s">
        <v>135</v>
      </c>
      <c r="AZ133" s="399"/>
      <c r="BA133" s="393"/>
      <c r="BB133" s="564" t="str">
        <f>$BB$107</f>
        <v>Shrewsbury</v>
      </c>
      <c r="BC133" s="341" t="str">
        <f>$BC$107</f>
        <v>Sickles Field</v>
      </c>
      <c r="BD133" s="320" t="s">
        <v>135</v>
      </c>
      <c r="BE133" s="17"/>
    </row>
    <row r="134" spans="48:57" x14ac:dyDescent="0.3">
      <c r="AV134" s="393"/>
      <c r="AW134" s="341">
        <f>B35</f>
        <v>0.15625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N.J. Jays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>Langan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14U</v>
      </c>
      <c r="AX142" s="392"/>
      <c r="AY142" s="392"/>
      <c r="AZ142" s="398"/>
      <c r="BA142" s="390"/>
      <c r="BB142" s="391" t="str">
        <f>AK26</f>
        <v>14U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564">
        <f>$AW$132</f>
        <v>41825</v>
      </c>
      <c r="AX145" s="320"/>
      <c r="AY145" s="320"/>
      <c r="AZ145" s="399"/>
      <c r="BA145" s="393"/>
      <c r="BB145" s="564">
        <f>$AW$132</f>
        <v>41825</v>
      </c>
      <c r="BC145" s="320"/>
      <c r="BD145" s="320"/>
      <c r="BE145" s="17"/>
    </row>
    <row r="146" spans="48:57" x14ac:dyDescent="0.3">
      <c r="AV146" s="393"/>
      <c r="AW146" s="340" t="str">
        <f>H24</f>
        <v>Shrewsbury</v>
      </c>
      <c r="AX146" s="341" t="str">
        <f>H25</f>
        <v>School Field</v>
      </c>
      <c r="AY146" s="320" t="s">
        <v>135</v>
      </c>
      <c r="AZ146" s="399"/>
      <c r="BA146" s="393"/>
      <c r="BB146" s="340" t="str">
        <f>$AW$146</f>
        <v>Shrewsbury</v>
      </c>
      <c r="BC146" s="341" t="str">
        <f>$AX$146</f>
        <v>School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Jersey Shore Prospects</v>
      </c>
      <c r="AX148" s="4"/>
      <c r="AY148" s="141"/>
      <c r="AZ148" s="17"/>
      <c r="BA148" s="393"/>
      <c r="BB148" s="320" t="str">
        <f>H29</f>
        <v>Jersey Crew</v>
      </c>
      <c r="BC148" s="4"/>
      <c r="BD148" s="141"/>
      <c r="BE148" s="17"/>
    </row>
    <row r="149" spans="48:57" x14ac:dyDescent="0.3">
      <c r="AV149" s="393"/>
      <c r="AW149" s="413" t="str">
        <f>H27</f>
        <v>Jersey Crew</v>
      </c>
      <c r="AX149" s="4"/>
      <c r="AY149" s="321"/>
      <c r="AZ149" s="399"/>
      <c r="BA149" s="393"/>
      <c r="BB149" s="320" t="str">
        <f>H30</f>
        <v>N.J. Shamrocks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14U</v>
      </c>
      <c r="AX155" s="392"/>
      <c r="AY155" s="392"/>
      <c r="AZ155" s="398"/>
      <c r="BA155" s="390"/>
      <c r="BB155" s="391" t="str">
        <f>AK26</f>
        <v>14U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564">
        <f>$BB$106</f>
        <v>41825</v>
      </c>
      <c r="AX158" s="320"/>
      <c r="AY158" s="320"/>
      <c r="AZ158" s="399"/>
      <c r="BA158" s="393"/>
      <c r="BB158" s="564">
        <f>$BB$106</f>
        <v>41825</v>
      </c>
      <c r="BC158" s="320"/>
      <c r="BD158" s="320"/>
      <c r="BE158" s="17"/>
    </row>
    <row r="159" spans="48:57" x14ac:dyDescent="0.3">
      <c r="AV159" s="393"/>
      <c r="AW159" s="564" t="str">
        <f>AW146</f>
        <v>Shrewsbury</v>
      </c>
      <c r="AX159" s="341" t="str">
        <f>AX146</f>
        <v>School Field</v>
      </c>
      <c r="AY159" s="320" t="s">
        <v>135</v>
      </c>
      <c r="AZ159" s="399"/>
      <c r="BA159" s="393"/>
      <c r="BB159" s="564" t="str">
        <f>AW146</f>
        <v>Shrewsbury</v>
      </c>
      <c r="BC159" s="341" t="str">
        <f>AX146</f>
        <v>School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0.15625</v>
      </c>
      <c r="BC160" s="320"/>
      <c r="BD160" s="320"/>
      <c r="BE160" s="17"/>
    </row>
    <row r="161" spans="48:57" x14ac:dyDescent="0.3">
      <c r="AV161" s="393"/>
      <c r="AW161" s="333" t="str">
        <f>H32</f>
        <v>Long Branch</v>
      </c>
      <c r="AX161" s="4"/>
      <c r="AY161" s="319"/>
      <c r="AZ161" s="399"/>
      <c r="BA161" s="393"/>
      <c r="BB161" s="333" t="str">
        <f>H35</f>
        <v>N.J. Shamrocks</v>
      </c>
      <c r="BC161" s="320"/>
      <c r="BD161" s="319"/>
      <c r="BE161" s="17"/>
    </row>
    <row r="162" spans="48:57" x14ac:dyDescent="0.3">
      <c r="AV162" s="393"/>
      <c r="AW162" s="333" t="str">
        <f>H33</f>
        <v>Jersey Shore Prospects</v>
      </c>
      <c r="AX162" s="4"/>
      <c r="AY162" s="321"/>
      <c r="AZ162" s="399"/>
      <c r="BA162" s="393"/>
      <c r="BB162" s="332" t="str">
        <f>H36</f>
        <v>Long Branch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14U</v>
      </c>
      <c r="AX168" s="392"/>
      <c r="AY168" s="392"/>
      <c r="AZ168" s="398"/>
      <c r="BA168" s="390"/>
      <c r="BB168" s="391" t="str">
        <f>AK26</f>
        <v>14U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564">
        <f>$BB$106</f>
        <v>41825</v>
      </c>
      <c r="AX171" s="320"/>
      <c r="AY171" s="320"/>
      <c r="AZ171" s="399"/>
      <c r="BA171" s="393"/>
      <c r="BB171" s="564">
        <f>$BB$106</f>
        <v>41825</v>
      </c>
      <c r="BC171" s="320"/>
      <c r="BD171" s="320"/>
      <c r="BE171" s="17"/>
    </row>
    <row r="172" spans="48:57" x14ac:dyDescent="0.3">
      <c r="AV172" s="393"/>
      <c r="AW172" s="564" t="str">
        <f>AW146</f>
        <v>Shrewsbury</v>
      </c>
      <c r="AX172" s="341" t="str">
        <f>AX146</f>
        <v>School Field</v>
      </c>
      <c r="AY172" s="320" t="s">
        <v>135</v>
      </c>
      <c r="AZ172" s="399"/>
      <c r="BA172" s="393"/>
      <c r="BB172" s="564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14U</v>
      </c>
      <c r="AX181" s="392"/>
      <c r="AY181" s="392"/>
      <c r="AZ181" s="398"/>
      <c r="BA181" s="390"/>
      <c r="BB181" s="391" t="str">
        <f>AK26</f>
        <v>14U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564">
        <f>$AW$132</f>
        <v>41825</v>
      </c>
      <c r="AX184" s="320"/>
      <c r="AY184" s="320"/>
      <c r="AZ184" s="399"/>
      <c r="BA184" s="393"/>
      <c r="BB184" s="564">
        <f>$AW$132</f>
        <v>41825</v>
      </c>
      <c r="BC184" s="320"/>
      <c r="BD184" s="320"/>
      <c r="BE184" s="17"/>
    </row>
    <row r="185" spans="48:57" x14ac:dyDescent="0.3">
      <c r="AV185" s="393"/>
      <c r="AW185" s="564">
        <f>BB172</f>
        <v>0</v>
      </c>
      <c r="AX185" s="564">
        <f>BC172</f>
        <v>0</v>
      </c>
      <c r="AY185" s="320" t="s">
        <v>135</v>
      </c>
      <c r="AZ185" s="399"/>
      <c r="BA185" s="393"/>
      <c r="BB185" s="564">
        <f>BB172</f>
        <v>0</v>
      </c>
      <c r="BC185" s="564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14U</v>
      </c>
      <c r="AX194" s="392"/>
      <c r="AY194" s="392"/>
      <c r="AZ194" s="398"/>
      <c r="BA194" s="390"/>
      <c r="BB194" s="391" t="str">
        <f>AK26</f>
        <v>14U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564">
        <f>$BB$106</f>
        <v>41825</v>
      </c>
      <c r="AX197" s="320"/>
      <c r="AY197" s="320"/>
      <c r="AZ197" s="399"/>
      <c r="BA197" s="393"/>
      <c r="BB197" s="564">
        <f>$BB$106</f>
        <v>41825</v>
      </c>
      <c r="BC197" s="320"/>
      <c r="BD197" s="320"/>
      <c r="BE197" s="17"/>
    </row>
    <row r="198" spans="48:57" x14ac:dyDescent="0.3">
      <c r="AV198" s="393"/>
      <c r="AW198" s="564">
        <f>BB172</f>
        <v>0</v>
      </c>
      <c r="AX198" s="564">
        <f>BC172</f>
        <v>0</v>
      </c>
      <c r="AY198" s="320" t="s">
        <v>135</v>
      </c>
      <c r="AZ198" s="399"/>
      <c r="BA198" s="393"/>
      <c r="BB198" s="564">
        <f>BB172</f>
        <v>0</v>
      </c>
      <c r="BC198" s="564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0.15625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14U</v>
      </c>
      <c r="AX207" s="392" t="s">
        <v>338</v>
      </c>
      <c r="AY207" s="392"/>
      <c r="AZ207" s="398"/>
      <c r="BA207" s="390"/>
      <c r="BB207" s="391" t="str">
        <f>AK26</f>
        <v>14U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564">
        <f>B42</f>
        <v>41826</v>
      </c>
      <c r="AX210" s="320"/>
      <c r="AY210" s="320"/>
      <c r="AZ210" s="399"/>
      <c r="BA210" s="393"/>
      <c r="BB210" s="564">
        <f>$AW$210</f>
        <v>41826</v>
      </c>
      <c r="BC210" s="320"/>
      <c r="BD210" s="320"/>
      <c r="BE210" s="17"/>
    </row>
    <row r="211" spans="48:57" x14ac:dyDescent="0.3">
      <c r="AV211" s="393"/>
      <c r="AW211" s="340" t="str">
        <f>D41</f>
        <v>Shrewsbury</v>
      </c>
      <c r="AX211" s="341" t="str">
        <f>D42</f>
        <v>Sickles Field</v>
      </c>
      <c r="AY211" s="320" t="s">
        <v>135</v>
      </c>
      <c r="AZ211" s="399"/>
      <c r="BA211" s="393"/>
      <c r="BB211" s="564" t="str">
        <f>$AW$211</f>
        <v>Shrewsbury</v>
      </c>
      <c r="BC211" s="564" t="str">
        <f>$AX$211</f>
        <v>Sickles Field</v>
      </c>
      <c r="BD211" s="320" t="s">
        <v>135</v>
      </c>
      <c r="BE211" s="17"/>
    </row>
    <row r="212" spans="48:57" x14ac:dyDescent="0.3">
      <c r="AV212" s="393"/>
      <c r="AW212" s="341">
        <f>B43</f>
        <v>0.39583333333333331</v>
      </c>
      <c r="AX212" s="4"/>
      <c r="AY212" s="4"/>
      <c r="AZ212" s="17"/>
      <c r="BA212" s="393"/>
      <c r="BB212" s="341">
        <f>B46</f>
        <v>0.5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14U</v>
      </c>
      <c r="BC220" s="5" t="s">
        <v>337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564"/>
      <c r="AX223" s="320"/>
      <c r="AY223" s="320"/>
      <c r="AZ223" s="399"/>
      <c r="BA223" s="393"/>
      <c r="BB223" s="564">
        <f>$AW$210</f>
        <v>41826</v>
      </c>
      <c r="BC223" s="320"/>
      <c r="BD223" s="320"/>
      <c r="BE223" s="17"/>
    </row>
    <row r="224" spans="48:57" x14ac:dyDescent="0.3">
      <c r="AV224" s="393"/>
      <c r="AW224" s="564"/>
      <c r="AX224" s="564"/>
      <c r="AY224" s="320"/>
      <c r="AZ224" s="399"/>
      <c r="BA224" s="393"/>
      <c r="BB224" s="564" t="str">
        <f>L41</f>
        <v>Shrewsbury</v>
      </c>
      <c r="BC224" s="564" t="str">
        <f>L42</f>
        <v>School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0.39583333333333331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564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564"/>
      <c r="AX237" s="564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AJ9:AK9"/>
    <mergeCell ref="AJ10:AK10"/>
    <mergeCell ref="Q24:V24"/>
    <mergeCell ref="Q25:V25"/>
    <mergeCell ref="F44:H44"/>
    <mergeCell ref="N44:P44"/>
    <mergeCell ref="Q27:V27"/>
    <mergeCell ref="Q28:V28"/>
    <mergeCell ref="Z26:AA26"/>
    <mergeCell ref="AA30:AG30"/>
    <mergeCell ref="Z31:AA31"/>
    <mergeCell ref="P32:V32"/>
    <mergeCell ref="P33:V33"/>
    <mergeCell ref="P35:V36"/>
    <mergeCell ref="F46:H46"/>
    <mergeCell ref="F47:H47"/>
    <mergeCell ref="B1:N3"/>
    <mergeCell ref="P1:V3"/>
    <mergeCell ref="B5:N5"/>
    <mergeCell ref="Q26:V26"/>
    <mergeCell ref="N41:P42"/>
    <mergeCell ref="F41:H42"/>
    <mergeCell ref="F43:H43"/>
    <mergeCell ref="N43:P43"/>
    <mergeCell ref="P6:V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245"/>
  <sheetViews>
    <sheetView topLeftCell="A17" zoomScale="70" zoomScaleNormal="70" workbookViewId="0">
      <selection activeCell="J47" sqref="J47"/>
    </sheetView>
  </sheetViews>
  <sheetFormatPr defaultColWidth="8.88671875" defaultRowHeight="14.4" x14ac:dyDescent="0.3"/>
  <cols>
    <col min="1" max="1" width="2.44140625" style="530" customWidth="1"/>
    <col min="2" max="2" width="9.88671875" style="530" customWidth="1"/>
    <col min="3" max="3" width="1.88671875" style="530" customWidth="1"/>
    <col min="4" max="4" width="27.109375" style="530" customWidth="1"/>
    <col min="5" max="5" width="0.109375" style="530" customWidth="1"/>
    <col min="6" max="6" width="8.6640625" style="530" customWidth="1"/>
    <col min="7" max="7" width="3.44140625" style="530" customWidth="1"/>
    <col min="8" max="8" width="27.44140625" style="530" customWidth="1"/>
    <col min="9" max="9" width="0" style="530" hidden="1" customWidth="1"/>
    <col min="10" max="10" width="8.6640625" style="530" customWidth="1"/>
    <col min="11" max="11" width="3" style="530" customWidth="1"/>
    <col min="12" max="12" width="27.44140625" style="530" customWidth="1"/>
    <col min="13" max="13" width="8.88671875" style="530" customWidth="1"/>
    <col min="14" max="15" width="8.6640625" style="530" customWidth="1"/>
    <col min="16" max="16" width="27.44140625" style="530" customWidth="1"/>
    <col min="17" max="22" width="8.6640625" style="530" customWidth="1"/>
    <col min="23" max="23" width="6.6640625" style="530" customWidth="1"/>
    <col min="24" max="24" width="8.88671875" style="530" customWidth="1"/>
    <col min="25" max="25" width="4.88671875" style="293" customWidth="1"/>
    <col min="26" max="26" width="10.44140625" style="530" hidden="1" customWidth="1"/>
    <col min="27" max="27" width="20.6640625" style="530" hidden="1" customWidth="1"/>
    <col min="28" max="33" width="10.109375" style="530" hidden="1" customWidth="1"/>
    <col min="34" max="34" width="5.44140625" style="530" customWidth="1"/>
    <col min="35" max="35" width="5" style="293" customWidth="1"/>
    <col min="36" max="36" width="10.109375" style="530" hidden="1" customWidth="1"/>
    <col min="37" max="37" width="27.44140625" style="530" hidden="1" customWidth="1"/>
    <col min="38" max="38" width="9.109375" style="530" hidden="1" customWidth="1"/>
    <col min="39" max="39" width="9.109375" style="243" hidden="1" customWidth="1"/>
    <col min="40" max="40" width="24.44140625" style="530" hidden="1" customWidth="1"/>
    <col min="41" max="41" width="9.109375" style="530" hidden="1" customWidth="1"/>
    <col min="42" max="46" width="8.88671875" style="530" hidden="1" customWidth="1"/>
    <col min="47" max="47" width="5" style="293" customWidth="1"/>
    <col min="48" max="48" width="2.33203125" style="530" customWidth="1"/>
    <col min="49" max="49" width="20.44140625" style="530" hidden="1" customWidth="1"/>
    <col min="50" max="50" width="15" style="530" hidden="1" customWidth="1"/>
    <col min="51" max="51" width="8.88671875" style="530" hidden="1" customWidth="1"/>
    <col min="52" max="53" width="2.33203125" style="530" hidden="1" customWidth="1"/>
    <col min="54" max="54" width="21.109375" style="530" hidden="1" customWidth="1"/>
    <col min="55" max="55" width="20.21875" style="530" hidden="1" customWidth="1"/>
    <col min="56" max="56" width="8.88671875" style="530" hidden="1" customWidth="1"/>
    <col min="57" max="57" width="2.33203125" style="530" hidden="1" customWidth="1"/>
    <col min="58" max="58" width="5" style="293" customWidth="1"/>
    <col min="59" max="16384" width="8.88671875" style="530"/>
  </cols>
  <sheetData>
    <row r="1" spans="1:58" ht="14.4" customHeight="1" x14ac:dyDescent="0.3">
      <c r="A1" s="1"/>
      <c r="B1" s="611" t="s">
        <v>402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14U</v>
      </c>
      <c r="Q1" s="621"/>
      <c r="R1" s="621"/>
      <c r="S1" s="621"/>
      <c r="T1" s="621"/>
      <c r="U1" s="621"/>
      <c r="V1" s="622"/>
      <c r="BF1" s="407"/>
    </row>
    <row r="2" spans="1:58" ht="14.4" customHeight="1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  <c r="BF2" s="408"/>
    </row>
    <row r="3" spans="1:58" ht="15" customHeight="1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  <c r="BF3" s="408"/>
    </row>
    <row r="4" spans="1:58" ht="18" thickBot="1" x14ac:dyDescent="0.35"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4"/>
      <c r="P4" s="558"/>
      <c r="Q4" s="558"/>
      <c r="R4" s="558"/>
      <c r="S4" s="558"/>
      <c r="T4" s="558"/>
      <c r="U4" s="558"/>
      <c r="V4" s="558"/>
      <c r="AH4" s="301" t="s">
        <v>16</v>
      </c>
      <c r="BF4" s="408"/>
    </row>
    <row r="5" spans="1:58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  <c r="BF5" s="408"/>
    </row>
    <row r="6" spans="1:58" ht="15.6" x14ac:dyDescent="0.3">
      <c r="B6" s="579" t="s">
        <v>239</v>
      </c>
      <c r="C6" s="5"/>
      <c r="D6" s="561" t="str">
        <f>AK27</f>
        <v>Shrewsbury</v>
      </c>
      <c r="E6" s="7"/>
      <c r="F6" s="8"/>
      <c r="G6" s="7"/>
      <c r="H6" s="43" t="str">
        <f>AK29</f>
        <v>Shrewsbury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581">
        <v>41826</v>
      </c>
      <c r="C7" s="4"/>
      <c r="D7" s="562" t="str">
        <f>AK28</f>
        <v>Sickles Field</v>
      </c>
      <c r="E7" s="560"/>
      <c r="F7" s="13" t="s">
        <v>135</v>
      </c>
      <c r="G7" s="9"/>
      <c r="H7" s="50" t="str">
        <f>AK30</f>
        <v>School Field</v>
      </c>
      <c r="I7" s="560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P9</f>
        <v>Jersey Shore Prospects</v>
      </c>
      <c r="E9" s="69"/>
      <c r="F9" s="493">
        <v>6</v>
      </c>
      <c r="G9" s="9"/>
      <c r="H9" s="36" t="str">
        <f>P13</f>
        <v>Long Branch</v>
      </c>
      <c r="I9" s="69"/>
      <c r="J9" s="476">
        <v>2</v>
      </c>
      <c r="K9" s="9"/>
      <c r="L9" s="4"/>
      <c r="M9" s="4"/>
      <c r="P9" s="71" t="str">
        <f t="shared" ref="P9:P16" si="0">AK11</f>
        <v>Jersey Shore Prospects</v>
      </c>
      <c r="Q9" s="72">
        <f>(IF(F9&gt;F10,1,0))+(IF(F13&gt;F12,1,0))+(IF(J26&gt;J27,1,0))+(IF(J33&gt;J32,1,0))</f>
        <v>1</v>
      </c>
      <c r="R9" s="73">
        <f>(IF(F9&lt;F10,1,0))+(IF(F13&lt;F12,1,0))+(IF(J26&lt;J27,1,0))+(IF(J33&lt;J32,1,0))</f>
        <v>3</v>
      </c>
      <c r="S9" s="73">
        <f>IF(F9&lt;&gt;"",(IF(F9=F10,1,0)),0)+IF(F13&lt;&gt;"",(IF(F13=F12,1,0)),0)+IF(J26&lt;&gt;"",(IF(J26=J27,1,0)),0)+IF(J33&lt;&gt;"",(IF(J33=J32,1,0)),0)</f>
        <v>0</v>
      </c>
      <c r="T9" s="73">
        <f t="shared" ref="T9:T16" si="1">(Q9*2)+(S9*1)</f>
        <v>2</v>
      </c>
      <c r="U9" s="73">
        <f>F10+F12+J27+J32</f>
        <v>28</v>
      </c>
      <c r="V9" s="74">
        <f>F9+F13+J26+J33</f>
        <v>10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">
        <v>365</v>
      </c>
      <c r="AK9" s="601"/>
      <c r="BF9" s="408"/>
    </row>
    <row r="10" spans="1:58" ht="15" thickBot="1" x14ac:dyDescent="0.35">
      <c r="B10" s="22"/>
      <c r="C10" s="4"/>
      <c r="D10" s="39" t="str">
        <f>P10</f>
        <v>N.J. Marlins</v>
      </c>
      <c r="E10" s="75"/>
      <c r="F10" s="494">
        <v>3</v>
      </c>
      <c r="G10" s="9"/>
      <c r="H10" s="39" t="str">
        <f>P14</f>
        <v>Langan</v>
      </c>
      <c r="I10" s="75"/>
      <c r="J10" s="477">
        <v>7</v>
      </c>
      <c r="K10" s="9"/>
      <c r="L10" s="4"/>
      <c r="M10" s="4"/>
      <c r="P10" s="71" t="str">
        <f t="shared" si="0"/>
        <v>N.J. Marlins</v>
      </c>
      <c r="Q10" s="72">
        <f>(IF(F10&gt;F9,1,0))+(IF(F15&gt;F16,1,0))+(IF(F26&gt;F27,1,0))+(IF(F33&gt;F32,1,0))</f>
        <v>0</v>
      </c>
      <c r="R10" s="73">
        <f>(IF(F10&lt;F9,1,0))+(IF(F15&lt;F16,1,0))+(IF(F26&lt;F27,1,0))+(IF(F33&lt;F32,1,0))</f>
        <v>4</v>
      </c>
      <c r="S10" s="73">
        <f>IF(F10&lt;&gt;"",(IF(F10=F9,1,0)),0)+IF(F15&lt;&gt;"",(IF(F15=F16,1,0)),0)+IF(F26&lt;&gt;"",(IF(F26=F27,1,0)),0)+IF(F33&lt;&gt;"",(IF(F33=F32,1,0)),0)</f>
        <v>0</v>
      </c>
      <c r="T10" s="73">
        <f t="shared" si="1"/>
        <v>0</v>
      </c>
      <c r="U10" s="73">
        <f>F9+F16+F27+F32</f>
        <v>30</v>
      </c>
      <c r="V10" s="74">
        <f>F10+F15+F26+F33</f>
        <v>10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Baseball U</v>
      </c>
      <c r="Q11" s="72">
        <f>(IF(F12&gt;F13,1,0))+(IF(F19&gt;F18,1,0))+(IF(F27&gt;F26,1,0))+(IF(F29&gt;F30,1,0))</f>
        <v>2</v>
      </c>
      <c r="R11" s="73">
        <f>(IF(F12&lt;F13,1,0))+(IF(F19&lt;F18,1,0))+(IF(F27&lt;F26,1,0))+(IF(F29&lt;F30,1,0))</f>
        <v>2</v>
      </c>
      <c r="S11" s="73">
        <f>IF(F12&lt;&gt;"",(IF(F12=F13,1,0)),0)+IF(F19&lt;&gt;"",(IF(F19=F18,1,0)),0)+IF(F27&lt;&gt;"",(IF(F27=F26,1,0)),0)+IF(F29&lt;&gt;"",(IF(F29=F30,1,0)),0)</f>
        <v>0</v>
      </c>
      <c r="T11" s="73">
        <f t="shared" si="1"/>
        <v>4</v>
      </c>
      <c r="U11" s="73">
        <f>F13+F18+F26+F30</f>
        <v>18</v>
      </c>
      <c r="V11" s="74">
        <f>F12+F19+F27+F29</f>
        <v>28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54" t="s">
        <v>413</v>
      </c>
      <c r="AN11" s="553" t="s">
        <v>366</v>
      </c>
      <c r="AU11" s="295"/>
      <c r="BF11" s="409"/>
    </row>
    <row r="12" spans="1:58" ht="16.2" thickBot="1" x14ac:dyDescent="0.35">
      <c r="B12" s="570">
        <v>0.35416666666666669</v>
      </c>
      <c r="C12" s="4"/>
      <c r="D12" s="36" t="str">
        <f>P11</f>
        <v>Baseball U</v>
      </c>
      <c r="E12" s="69"/>
      <c r="F12" s="476">
        <v>10</v>
      </c>
      <c r="G12" s="9"/>
      <c r="H12" s="36" t="str">
        <f>P15</f>
        <v>N.J. Jays</v>
      </c>
      <c r="I12" s="69"/>
      <c r="J12" s="476">
        <v>6</v>
      </c>
      <c r="K12" s="570"/>
      <c r="L12" s="4"/>
      <c r="M12" s="4"/>
      <c r="P12" s="71" t="str">
        <f t="shared" si="0"/>
        <v>Jersey Crew</v>
      </c>
      <c r="Q12" s="72">
        <f>(IF(F16&gt;F15,1,0))+(IF(F18&gt;F19,1,0))+(IF(J27&gt;J26,1,0))+(IF(J29&gt;J30,1,0))</f>
        <v>4</v>
      </c>
      <c r="R12" s="73">
        <f>(IF(F16&lt;F15,1,0))+(IF(F18&lt;F19,1,0))+(IF(J27&lt;J26,1,0))+(IF(J29&lt;J30,1,0))</f>
        <v>0</v>
      </c>
      <c r="S12" s="73">
        <f>IF(F16&lt;&gt;"",(IF(F16=F15,1,0)),0)+IF(F18&lt;&gt;"",(IF(F18=F19,1,0)),0)+IF(J27&lt;&gt;"",(IF(J26=J27,1,0)),0)+IF(J29&lt;&gt;"",(IF(J29=J30,1,0)),0)</f>
        <v>0</v>
      </c>
      <c r="T12" s="73">
        <f t="shared" si="1"/>
        <v>8</v>
      </c>
      <c r="U12" s="73">
        <f>F15+F19+J26+J30</f>
        <v>8</v>
      </c>
      <c r="V12" s="74">
        <f>F16+F18+J27+J29</f>
        <v>39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53" t="s">
        <v>406</v>
      </c>
      <c r="AN12" s="553" t="s">
        <v>53</v>
      </c>
      <c r="AV12" s="390"/>
      <c r="AW12" s="391" t="str">
        <f>AK26</f>
        <v>14U</v>
      </c>
      <c r="AX12" s="392"/>
      <c r="AY12" s="392"/>
      <c r="AZ12" s="398"/>
      <c r="BA12" s="390"/>
      <c r="BB12" s="391" t="str">
        <f>AK26</f>
        <v>14U</v>
      </c>
      <c r="BC12" s="392"/>
      <c r="BD12" s="392"/>
      <c r="BE12" s="57"/>
      <c r="BF12" s="408"/>
    </row>
    <row r="13" spans="1:58" ht="15" thickBot="1" x14ac:dyDescent="0.35">
      <c r="B13" s="573"/>
      <c r="C13" s="4"/>
      <c r="D13" s="39" t="str">
        <f>P9</f>
        <v>Jersey Shore Prospects</v>
      </c>
      <c r="E13" s="75"/>
      <c r="F13" s="477">
        <v>0</v>
      </c>
      <c r="G13" s="9"/>
      <c r="H13" s="39" t="str">
        <f>P13</f>
        <v>Long Branch</v>
      </c>
      <c r="I13" s="75"/>
      <c r="J13" s="477">
        <v>5</v>
      </c>
      <c r="K13" s="573"/>
      <c r="L13" s="4"/>
      <c r="M13" s="4"/>
      <c r="P13" s="71" t="str">
        <f t="shared" si="0"/>
        <v>Long Branch</v>
      </c>
      <c r="Q13" s="72">
        <f>(IF(J9&gt;J10,1,0))+(IF(J13&gt;J12,1,0))+(IF(J32&gt;J33,1,0))+(IF(J36&gt;J35,1,0))</f>
        <v>2</v>
      </c>
      <c r="R13" s="73">
        <f>(IF(J9&lt;J10,1,0))+(IF(J13&lt;J12,1,0))+(IF(J32&lt;J33,1,0))+(IF(J36&lt;J35,1,0))</f>
        <v>2</v>
      </c>
      <c r="S13" s="73">
        <f>IF(J9&lt;&gt;"",(IF(J9=J10,1,0)),0)+IF(J13&lt;&gt;"",(IF(J13=J12,1,0)),0)+IF(J32&lt;&gt;"",(IF(J32=J33,1,0)),0)+IF(J36&lt;&gt;"",(IF(J36=J35,1,0)),0)</f>
        <v>0</v>
      </c>
      <c r="T13" s="73">
        <f t="shared" si="1"/>
        <v>4</v>
      </c>
      <c r="U13" s="73">
        <f>J10+J12+J33+J35</f>
        <v>22</v>
      </c>
      <c r="V13" s="74">
        <f>J9+J13+J32+J36</f>
        <v>20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53" t="s">
        <v>53</v>
      </c>
      <c r="AN13" s="553" t="s">
        <v>405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 t="s">
        <v>276</v>
      </c>
      <c r="M14" s="4"/>
      <c r="P14" s="71" t="str">
        <f t="shared" si="0"/>
        <v>Langan</v>
      </c>
      <c r="Q14" s="72">
        <f>(IF(J10&gt;J9,1,0))+(IF(J15&gt;J16,1,0))+(IF(F32&gt;F33,1,0))+(IF(F36&gt;F35,1,0))</f>
        <v>3</v>
      </c>
      <c r="R14" s="73">
        <f>(IF(J10&lt;J9,1,0))+(IF(J15&lt;J16,1,0))+(IF(F32&lt;F33,1,0))+(IF(F36&lt;F35,1,0))</f>
        <v>1</v>
      </c>
      <c r="S14" s="73">
        <f>IF(J10&lt;&gt;"",(IF(J10=J9,1,0)),0)+IF(J15&lt;&gt;"",(IF(J15=J16,1,0)),0)+IF(F32&lt;&gt;"",(IF(F32=F33,1,0)),0)+IF(F36&lt;&gt;"",(IF(F35=F36,1,0)),0)</f>
        <v>0</v>
      </c>
      <c r="T14" s="73">
        <f t="shared" si="1"/>
        <v>6</v>
      </c>
      <c r="U14" s="73">
        <f>J9+J16+F33+F35</f>
        <v>19</v>
      </c>
      <c r="V14" s="74">
        <f>J15+J10+F32+F36</f>
        <v>26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53" t="s">
        <v>318</v>
      </c>
      <c r="AN14" s="553" t="s">
        <v>371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570">
        <v>0.44791666666666669</v>
      </c>
      <c r="C15" s="4"/>
      <c r="D15" s="36" t="str">
        <f>P10</f>
        <v>N.J. Marlins</v>
      </c>
      <c r="E15" s="69"/>
      <c r="F15" s="476">
        <v>1</v>
      </c>
      <c r="G15" s="9"/>
      <c r="H15" s="36" t="str">
        <f>P14</f>
        <v>Langan</v>
      </c>
      <c r="I15" s="69"/>
      <c r="J15" s="493">
        <v>2</v>
      </c>
      <c r="K15" s="9"/>
      <c r="L15" s="4"/>
      <c r="M15" s="4"/>
      <c r="P15" s="71" t="str">
        <f t="shared" si="0"/>
        <v>N.J. Jays</v>
      </c>
      <c r="Q15" s="72">
        <f>(IF(J12&gt;J13,1,0))+(IF(J19&gt;J18,1,0))+(IF(F30&gt;F29,1,0))+(IF(F35&gt;F36,1,0))</f>
        <v>3</v>
      </c>
      <c r="R15" s="73">
        <f>(IF(J12&lt;J13,1,0))+(IF(J19&lt;J18,1,0))+(IF(F30&lt;F29,1,0))+(IF(F35&lt;F36,1,0))</f>
        <v>1</v>
      </c>
      <c r="S15" s="73">
        <f>IF(J12&lt;&gt;"",(IF(J12=J13,1,0)),0)+IF(J19&lt;&gt;"",(IF(J19=J18,1,0)),0)+IF(F30&lt;&gt;"",(IF(F29=F30,1,0)),0)+IF(F35&lt;&gt;"",(IF(F35=F36,1,0)),0)</f>
        <v>0</v>
      </c>
      <c r="T15" s="73">
        <f t="shared" si="1"/>
        <v>6</v>
      </c>
      <c r="U15" s="73">
        <f>J13+J18+F29+F36</f>
        <v>24</v>
      </c>
      <c r="V15" s="74">
        <f>J12+J19+F30+F35</f>
        <v>29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53" t="s">
        <v>392</v>
      </c>
      <c r="AN15" s="553" t="s">
        <v>412</v>
      </c>
      <c r="AS15" s="85"/>
      <c r="AT15" s="86"/>
      <c r="AV15" s="393"/>
      <c r="AW15" s="564">
        <f>B7</f>
        <v>41826</v>
      </c>
      <c r="AX15" s="320"/>
      <c r="AY15" s="320"/>
      <c r="AZ15" s="399"/>
      <c r="BA15" s="393"/>
      <c r="BB15" s="564">
        <f>$AW$15</f>
        <v>41826</v>
      </c>
      <c r="BC15" s="320"/>
      <c r="BD15" s="320"/>
      <c r="BE15" s="17"/>
    </row>
    <row r="16" spans="1:58" ht="15" thickBot="1" x14ac:dyDescent="0.35">
      <c r="B16" s="573"/>
      <c r="C16" s="4"/>
      <c r="D16" s="39" t="str">
        <f>P12</f>
        <v>Jersey Crew</v>
      </c>
      <c r="E16" s="75"/>
      <c r="F16" s="477">
        <v>7</v>
      </c>
      <c r="G16" s="9"/>
      <c r="H16" s="39" t="str">
        <f>P16</f>
        <v>N.J. Shamrocks</v>
      </c>
      <c r="I16" s="75"/>
      <c r="J16" s="494">
        <v>6</v>
      </c>
      <c r="K16" s="9"/>
      <c r="L16" s="4"/>
      <c r="M16" s="4"/>
      <c r="P16" s="71" t="str">
        <f t="shared" si="0"/>
        <v>N.J. Shamrocks</v>
      </c>
      <c r="Q16" s="72">
        <f>(IF(J16&gt;J15,1,0))+(IF(J18&gt;J19,1,0))+(IF(J30&gt;J29,1,0))+(IF(J35&gt;J36,1,0))</f>
        <v>1</v>
      </c>
      <c r="R16" s="73">
        <f>(IF(J16&lt;J15,1,0))+(IF(J18&lt;J19,1,0))+(IF(J30&lt;J29,1,0))+(IF(J35&lt;J36,1,0))</f>
        <v>3</v>
      </c>
      <c r="S16" s="73">
        <f>IF(J16&lt;&gt;"",(IF(J16=J15,1,0)),0)+IF(J18&lt;&gt;"",(IF(J18=J19,1,0)),0)+IF(J30&lt;&gt;"",(IF(J30=J29,1,0)),0)+IF(J35&lt;&gt;"",(IF(J35=J36,1,0)),0)</f>
        <v>0</v>
      </c>
      <c r="T16" s="73">
        <f t="shared" si="1"/>
        <v>2</v>
      </c>
      <c r="U16" s="73">
        <f>J15+J19+J29+J36</f>
        <v>32</v>
      </c>
      <c r="V16" s="74">
        <f>J16+J18+J30+J35</f>
        <v>19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54" t="s">
        <v>409</v>
      </c>
      <c r="AN16" s="553" t="s">
        <v>406</v>
      </c>
      <c r="AS16" s="85"/>
      <c r="AT16" s="86"/>
      <c r="AU16" s="295"/>
      <c r="AV16" s="393"/>
      <c r="AW16" s="340" t="str">
        <f>D6</f>
        <v>Shrewsbury</v>
      </c>
      <c r="AX16" s="340" t="str">
        <f>D7</f>
        <v>Sickles Field</v>
      </c>
      <c r="AY16" s="343" t="s">
        <v>135</v>
      </c>
      <c r="AZ16" s="404"/>
      <c r="BA16" s="393"/>
      <c r="BB16" s="340" t="str">
        <f>H6</f>
        <v>Shrewsbury</v>
      </c>
      <c r="BC16" s="340" t="str">
        <f>H7</f>
        <v>School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53" t="s">
        <v>407</v>
      </c>
      <c r="AN17" s="554" t="s">
        <v>413</v>
      </c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575">
        <v>4.1666666666666664E-2</v>
      </c>
      <c r="C18" s="4"/>
      <c r="D18" s="36" t="str">
        <f>P12</f>
        <v>Jersey Crew</v>
      </c>
      <c r="E18" s="69"/>
      <c r="F18" s="476">
        <v>9</v>
      </c>
      <c r="G18" s="9"/>
      <c r="H18" s="36" t="str">
        <f>P16</f>
        <v>N.J. Shamrocks</v>
      </c>
      <c r="I18" s="69"/>
      <c r="J18" s="493">
        <v>3</v>
      </c>
      <c r="K18" s="9"/>
      <c r="L18" s="4"/>
      <c r="M18" s="4"/>
      <c r="P18" s="103" t="s">
        <v>160</v>
      </c>
      <c r="Q18" s="653" t="s">
        <v>136</v>
      </c>
      <c r="R18" s="654"/>
      <c r="S18" s="654"/>
      <c r="T18" s="654"/>
      <c r="U18" s="654"/>
      <c r="V18" s="655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53" t="s">
        <v>408</v>
      </c>
      <c r="AN18" s="554" t="s">
        <v>387</v>
      </c>
      <c r="AS18" s="85"/>
      <c r="AT18" s="86"/>
      <c r="AV18" s="393"/>
      <c r="AW18" s="333" t="str">
        <f>D9</f>
        <v>Jersey Shore Prospects</v>
      </c>
      <c r="AX18" s="4"/>
      <c r="AY18" s="317"/>
      <c r="AZ18" s="404"/>
      <c r="BA18" s="393"/>
      <c r="BB18" s="4"/>
      <c r="BC18" s="333" t="str">
        <f>H9</f>
        <v>Long Branch</v>
      </c>
      <c r="BD18" s="319"/>
      <c r="BE18" s="17"/>
    </row>
    <row r="19" spans="2:58" ht="15" thickBot="1" x14ac:dyDescent="0.35">
      <c r="B19" s="576"/>
      <c r="C19" s="4"/>
      <c r="D19" s="39" t="str">
        <f>P11</f>
        <v>Baseball U</v>
      </c>
      <c r="E19" s="75"/>
      <c r="F19" s="477">
        <v>2</v>
      </c>
      <c r="G19" s="9"/>
      <c r="H19" s="39" t="str">
        <f>P15</f>
        <v>N.J. Jays</v>
      </c>
      <c r="I19" s="75"/>
      <c r="J19" s="494">
        <v>9</v>
      </c>
      <c r="K19" s="9"/>
      <c r="L19" s="4"/>
      <c r="M19" s="4"/>
      <c r="P19" s="40">
        <v>1</v>
      </c>
      <c r="Q19" s="656" t="s">
        <v>318</v>
      </c>
      <c r="R19" s="657"/>
      <c r="S19" s="657"/>
      <c r="T19" s="657"/>
      <c r="U19" s="657"/>
      <c r="V19" s="65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N.J. Marlins</v>
      </c>
      <c r="AX19" s="4"/>
      <c r="AY19" s="318"/>
      <c r="AZ19" s="404"/>
      <c r="BA19" s="393"/>
      <c r="BB19" s="320"/>
      <c r="BC19" s="333" t="str">
        <f>H10</f>
        <v>Langan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59" t="s">
        <v>409</v>
      </c>
      <c r="R20" s="660"/>
      <c r="S20" s="660"/>
      <c r="T20" s="660"/>
      <c r="U20" s="660"/>
      <c r="V20" s="661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/>
      <c r="Q21" s="659"/>
      <c r="R21" s="660"/>
      <c r="S21" s="660"/>
      <c r="T21" s="660"/>
      <c r="U21" s="660"/>
      <c r="V21" s="661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560"/>
      <c r="H22" s="23"/>
      <c r="I22" s="75"/>
      <c r="J22" s="76"/>
      <c r="K22" s="560"/>
      <c r="L22" s="4"/>
      <c r="M22" s="4"/>
      <c r="P22" s="41"/>
      <c r="Q22" s="659"/>
      <c r="R22" s="660"/>
      <c r="S22" s="660"/>
      <c r="T22" s="660"/>
      <c r="U22" s="660"/>
      <c r="V22" s="661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561" t="str">
        <f>D6</f>
        <v>Shrewsbury</v>
      </c>
      <c r="E24" s="7"/>
      <c r="F24" s="8"/>
      <c r="G24" s="7"/>
      <c r="H24" s="566" t="str">
        <f>H6</f>
        <v>Shrewsbury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41825</v>
      </c>
      <c r="C25" s="16"/>
      <c r="D25" s="562" t="str">
        <f>D7</f>
        <v>Sickles Field</v>
      </c>
      <c r="E25" s="9"/>
      <c r="F25" s="493" t="s">
        <v>135</v>
      </c>
      <c r="G25" s="9"/>
      <c r="H25" s="567" t="str">
        <f>H7</f>
        <v>School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14U</v>
      </c>
      <c r="AX25" s="392"/>
      <c r="AY25" s="392"/>
      <c r="AZ25" s="398"/>
      <c r="BA25" s="390"/>
      <c r="BB25" s="391" t="str">
        <f>AK26</f>
        <v>14U</v>
      </c>
      <c r="BC25" s="392"/>
      <c r="BD25" s="392"/>
      <c r="BE25" s="57"/>
    </row>
    <row r="26" spans="2:58" ht="15" thickBot="1" x14ac:dyDescent="0.35">
      <c r="B26" s="582">
        <v>0.375</v>
      </c>
      <c r="C26" s="4"/>
      <c r="D26" s="36" t="str">
        <f>P10</f>
        <v>N.J. Marlins</v>
      </c>
      <c r="E26" s="69"/>
      <c r="F26" s="477">
        <v>0</v>
      </c>
      <c r="G26" s="9"/>
      <c r="H26" s="36" t="str">
        <f>P9</f>
        <v>Jersey Shore Prospects</v>
      </c>
      <c r="I26" s="69"/>
      <c r="J26" s="476">
        <v>2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365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573"/>
      <c r="C27" s="4"/>
      <c r="D27" s="39" t="str">
        <f>P11</f>
        <v>Baseball U</v>
      </c>
      <c r="E27" s="75"/>
      <c r="F27" s="476">
        <v>10</v>
      </c>
      <c r="G27" s="9"/>
      <c r="H27" s="39" t="str">
        <f>P12</f>
        <v>Jersey Crew</v>
      </c>
      <c r="I27" s="75"/>
      <c r="J27" s="477">
        <v>10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153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63"/>
      <c r="R28" s="563"/>
      <c r="S28" s="563"/>
      <c r="T28" s="563"/>
      <c r="U28" s="563"/>
      <c r="V28" s="563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360</v>
      </c>
      <c r="AS28" s="85"/>
      <c r="AT28" s="86"/>
      <c r="AV28" s="393"/>
      <c r="AW28" s="564">
        <f>$AW$15</f>
        <v>41826</v>
      </c>
      <c r="AX28" s="320"/>
      <c r="AY28" s="320"/>
      <c r="AZ28" s="399"/>
      <c r="BA28" s="393"/>
      <c r="BB28" s="564">
        <f>$AW$15</f>
        <v>41826</v>
      </c>
      <c r="BC28" s="320"/>
      <c r="BD28" s="320"/>
      <c r="BE28" s="17"/>
    </row>
    <row r="29" spans="2:58" x14ac:dyDescent="0.3">
      <c r="B29" s="570">
        <v>0.46875</v>
      </c>
      <c r="C29" s="4"/>
      <c r="D29" s="36" t="str">
        <f>P11</f>
        <v>Baseball U</v>
      </c>
      <c r="E29" s="69"/>
      <c r="F29" s="476">
        <v>6</v>
      </c>
      <c r="G29" s="9"/>
      <c r="H29" s="36" t="str">
        <f>P12</f>
        <v>Jersey Crew</v>
      </c>
      <c r="I29" s="69"/>
      <c r="J29" s="476">
        <v>13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559" t="s">
        <v>83</v>
      </c>
      <c r="AB29" s="277"/>
      <c r="AC29" s="277"/>
      <c r="AD29" s="277"/>
      <c r="AE29" s="277"/>
      <c r="AJ29" s="109" t="s">
        <v>164</v>
      </c>
      <c r="AK29" s="110" t="s">
        <v>153</v>
      </c>
      <c r="AS29" s="85"/>
      <c r="AT29" s="86"/>
      <c r="AV29" s="393"/>
      <c r="AW29" s="340" t="str">
        <f>AW16</f>
        <v>Shrewsbury</v>
      </c>
      <c r="AX29" s="340" t="str">
        <f>AX16</f>
        <v>Sickles Field</v>
      </c>
      <c r="AY29" s="320" t="s">
        <v>135</v>
      </c>
      <c r="AZ29" s="399"/>
      <c r="BA29" s="393"/>
      <c r="BB29" s="340" t="str">
        <f>BB16</f>
        <v>Shrewsbury</v>
      </c>
      <c r="BC29" s="340" t="str">
        <f>BC16</f>
        <v>School Field</v>
      </c>
      <c r="BD29" s="320" t="s">
        <v>135</v>
      </c>
      <c r="BE29" s="17"/>
    </row>
    <row r="30" spans="2:58" ht="16.2" thickBot="1" x14ac:dyDescent="0.35">
      <c r="B30" s="573"/>
      <c r="C30" s="4"/>
      <c r="D30" s="39" t="str">
        <f>P15</f>
        <v>N.J. Jays</v>
      </c>
      <c r="E30" s="75"/>
      <c r="F30" s="477">
        <v>9</v>
      </c>
      <c r="G30" s="9"/>
      <c r="H30" s="39" t="str">
        <f>P16</f>
        <v>N.J. Shamrocks</v>
      </c>
      <c r="I30" s="75"/>
      <c r="J30" s="477">
        <v>3</v>
      </c>
      <c r="K30" s="9"/>
      <c r="L30" s="4"/>
      <c r="M30" s="4"/>
      <c r="P30" s="592" t="str">
        <f>AK26</f>
        <v>14U</v>
      </c>
      <c r="Q30" s="593"/>
      <c r="R30" s="593"/>
      <c r="S30" s="593"/>
      <c r="T30" s="593"/>
      <c r="U30" s="593"/>
      <c r="V30" s="594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386</v>
      </c>
      <c r="AS30" s="85"/>
      <c r="AT30" s="86"/>
      <c r="AV30" s="393"/>
      <c r="AW30" s="341">
        <f>B12</f>
        <v>0.35416666666666669</v>
      </c>
      <c r="AX30" s="320"/>
      <c r="AY30" s="320"/>
      <c r="AZ30" s="399"/>
      <c r="BA30" s="393"/>
      <c r="BB30" s="341">
        <f>$AW$30</f>
        <v>0.35416666666666669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592" t="s">
        <v>148</v>
      </c>
      <c r="Q31" s="593"/>
      <c r="R31" s="593"/>
      <c r="S31" s="593"/>
      <c r="T31" s="593"/>
      <c r="U31" s="593"/>
      <c r="V31" s="594"/>
      <c r="Z31" s="639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Baseball U</v>
      </c>
      <c r="AX31" s="4"/>
      <c r="AY31" s="319"/>
      <c r="AZ31" s="399"/>
      <c r="BA31" s="393"/>
      <c r="BB31" s="320" t="str">
        <f>H12</f>
        <v>N.J. Jays</v>
      </c>
      <c r="BC31" s="4"/>
      <c r="BD31" s="141"/>
      <c r="BE31" s="17"/>
    </row>
    <row r="32" spans="2:58" ht="15" thickBot="1" x14ac:dyDescent="0.35">
      <c r="B32" s="570">
        <v>6.25E-2</v>
      </c>
      <c r="C32" s="4"/>
      <c r="D32" s="36" t="str">
        <f>P14</f>
        <v>Langan</v>
      </c>
      <c r="E32" s="117"/>
      <c r="F32" s="476">
        <v>7</v>
      </c>
      <c r="G32" s="9"/>
      <c r="H32" s="36" t="str">
        <f>P13</f>
        <v>Long Branch</v>
      </c>
      <c r="I32" s="69"/>
      <c r="J32" s="476">
        <v>5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Jersey Shore Prospects</v>
      </c>
      <c r="AX32" s="4"/>
      <c r="AY32" s="321"/>
      <c r="AZ32" s="399"/>
      <c r="BA32" s="393"/>
      <c r="BB32" s="320" t="str">
        <f>H13</f>
        <v>Long Branch</v>
      </c>
      <c r="BC32" s="4"/>
      <c r="BD32" s="329"/>
      <c r="BE32" s="17"/>
    </row>
    <row r="33" spans="2:57" ht="15" customHeight="1" thickBot="1" x14ac:dyDescent="0.35">
      <c r="B33" s="573"/>
      <c r="C33" s="4"/>
      <c r="D33" s="49" t="str">
        <f>P10</f>
        <v>N.J. Marlins</v>
      </c>
      <c r="E33" s="9"/>
      <c r="F33" s="477">
        <v>6</v>
      </c>
      <c r="G33" s="9"/>
      <c r="H33" s="49" t="str">
        <f>P9</f>
        <v>Jersey Shore Prospects</v>
      </c>
      <c r="I33" s="75"/>
      <c r="J33" s="477">
        <v>2</v>
      </c>
      <c r="K33" s="9"/>
      <c r="L33" s="4"/>
      <c r="M33" s="4"/>
      <c r="P33" s="589" t="str">
        <f>IF(J46&lt;&gt;"",(IF(J47&gt;J46,F47,F46)),"")</f>
        <v>Jersey Crew</v>
      </c>
      <c r="Q33" s="590"/>
      <c r="R33" s="590"/>
      <c r="S33" s="590"/>
      <c r="T33" s="590"/>
      <c r="U33" s="590"/>
      <c r="V33" s="591"/>
      <c r="Z33" s="66" t="s">
        <v>155</v>
      </c>
      <c r="AA33" s="71" t="s">
        <v>351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s="530" t="s">
        <v>238</v>
      </c>
      <c r="AK33" s="520">
        <v>41783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589"/>
      <c r="Q34" s="590"/>
      <c r="R34" s="590"/>
      <c r="S34" s="590"/>
      <c r="T34" s="590"/>
      <c r="U34" s="590"/>
      <c r="V34" s="591"/>
      <c r="Z34" s="91" t="s">
        <v>159</v>
      </c>
      <c r="AA34" s="71" t="s">
        <v>352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s="530" t="s">
        <v>239</v>
      </c>
      <c r="AK34" s="520">
        <v>41784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575">
        <v>0.15625</v>
      </c>
      <c r="C35" s="4"/>
      <c r="D35" s="36" t="str">
        <f>P15</f>
        <v>N.J. Jays</v>
      </c>
      <c r="E35" s="69"/>
      <c r="F35" s="476">
        <v>5</v>
      </c>
      <c r="G35" s="9"/>
      <c r="H35" s="36" t="str">
        <f>P16</f>
        <v>N.J. Shamrocks</v>
      </c>
      <c r="I35" s="69"/>
      <c r="J35" s="476">
        <v>7</v>
      </c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285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s="530" t="s">
        <v>277</v>
      </c>
      <c r="AK35" s="520">
        <v>41785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576"/>
      <c r="C36" s="4"/>
      <c r="D36" s="39" t="str">
        <f>P14</f>
        <v>Langan</v>
      </c>
      <c r="E36" s="75"/>
      <c r="F36" s="477">
        <v>10</v>
      </c>
      <c r="G36" s="9"/>
      <c r="H36" s="39" t="str">
        <f>P13</f>
        <v>Long Branch</v>
      </c>
      <c r="I36" s="75"/>
      <c r="J36" s="477">
        <v>8</v>
      </c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14U</v>
      </c>
      <c r="AX38" s="392"/>
      <c r="AY38" s="392"/>
      <c r="AZ38" s="398"/>
      <c r="BA38" s="390"/>
      <c r="BB38" s="391" t="str">
        <f>AK26</f>
        <v>14U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560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ht="15" thickBot="1" x14ac:dyDescent="0.35">
      <c r="B41" s="169" t="s">
        <v>239</v>
      </c>
      <c r="D41" s="583" t="str">
        <f>D24</f>
        <v>Shrewsbury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Shrewsbury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  <c r="V41" s="9"/>
      <c r="AV41" s="393"/>
      <c r="AW41" s="564">
        <f>$AW$15</f>
        <v>41826</v>
      </c>
      <c r="AX41" s="320"/>
      <c r="AY41" s="320"/>
      <c r="AZ41" s="399"/>
      <c r="BA41" s="393"/>
      <c r="BB41" s="564">
        <f>$AW$15</f>
        <v>41826</v>
      </c>
      <c r="BC41" s="320"/>
      <c r="BD41" s="320"/>
      <c r="BE41" s="17"/>
    </row>
    <row r="42" spans="2:57" ht="15" thickBot="1" x14ac:dyDescent="0.35">
      <c r="B42" s="256">
        <v>41826</v>
      </c>
      <c r="C42" s="16"/>
      <c r="D42" s="584" t="s">
        <v>386</v>
      </c>
      <c r="E42" s="560"/>
      <c r="F42" s="640"/>
      <c r="G42" s="640"/>
      <c r="H42" s="641"/>
      <c r="I42" s="158" t="s">
        <v>135</v>
      </c>
      <c r="J42" s="493" t="s">
        <v>135</v>
      </c>
      <c r="K42" s="9"/>
      <c r="L42" s="50" t="str">
        <f>H25</f>
        <v>School Field</v>
      </c>
      <c r="M42" s="92"/>
      <c r="N42" s="643"/>
      <c r="O42" s="640"/>
      <c r="P42" s="641"/>
      <c r="Q42" s="159" t="s">
        <v>135</v>
      </c>
      <c r="R42" s="9"/>
      <c r="S42" s="9"/>
      <c r="T42" s="9"/>
      <c r="U42" s="9"/>
      <c r="V42" s="9"/>
      <c r="AV42" s="393"/>
      <c r="AW42" s="564" t="str">
        <f>AW29</f>
        <v>Shrewsbury</v>
      </c>
      <c r="AX42" s="340" t="str">
        <f>AX29</f>
        <v>Sickles Field</v>
      </c>
      <c r="AY42" s="320" t="s">
        <v>135</v>
      </c>
      <c r="AZ42" s="399"/>
      <c r="BA42" s="393"/>
      <c r="BB42" s="564" t="str">
        <f>BB16</f>
        <v>Shrewsbury</v>
      </c>
      <c r="BC42" s="340" t="str">
        <f>BC16</f>
        <v>School Field</v>
      </c>
      <c r="BD42" s="320"/>
      <c r="BE42" s="17"/>
    </row>
    <row r="43" spans="2:57" ht="15" thickBot="1" x14ac:dyDescent="0.35">
      <c r="B43" s="30">
        <v>0.375</v>
      </c>
      <c r="D43" s="51"/>
      <c r="E43" s="133"/>
      <c r="F43" s="636">
        <f>Q22</f>
        <v>0</v>
      </c>
      <c r="G43" s="637"/>
      <c r="H43" s="638"/>
      <c r="I43" s="565"/>
      <c r="J43" s="494"/>
      <c r="K43" s="9"/>
      <c r="L43" s="460"/>
      <c r="M43" s="161"/>
      <c r="N43" s="644">
        <f>Q21</f>
        <v>0</v>
      </c>
      <c r="O43" s="645"/>
      <c r="P43" s="646"/>
      <c r="Q43" s="493"/>
      <c r="R43" s="563"/>
      <c r="S43" s="563"/>
      <c r="T43" s="563"/>
      <c r="U43" s="563"/>
      <c r="V43" s="563"/>
      <c r="AV43" s="393"/>
      <c r="AW43" s="341">
        <f>B15</f>
        <v>0.44791666666666669</v>
      </c>
      <c r="AX43" s="320"/>
      <c r="AY43" s="4"/>
      <c r="AZ43" s="17"/>
      <c r="BA43" s="393"/>
      <c r="BB43" s="341">
        <f>$AW$43</f>
        <v>0.44791666666666669</v>
      </c>
      <c r="BC43" s="320"/>
      <c r="BD43" s="320" t="s">
        <v>135</v>
      </c>
      <c r="BE43" s="17"/>
    </row>
    <row r="44" spans="2:57" ht="15" thickBot="1" x14ac:dyDescent="0.35">
      <c r="B44" s="31"/>
      <c r="D44" s="52"/>
      <c r="E44" s="135"/>
      <c r="F44" s="647"/>
      <c r="G44" s="648"/>
      <c r="H44" s="649"/>
      <c r="I44" s="162"/>
      <c r="J44" s="493"/>
      <c r="K44" s="9"/>
      <c r="L44" s="461"/>
      <c r="M44" s="163"/>
      <c r="N44" s="644"/>
      <c r="O44" s="645"/>
      <c r="P44" s="646"/>
      <c r="Q44" s="494"/>
      <c r="R44" s="563"/>
      <c r="S44" s="563"/>
      <c r="T44" s="563"/>
      <c r="U44" s="563"/>
      <c r="V44" s="563"/>
      <c r="AV44" s="393"/>
      <c r="AW44" s="333" t="str">
        <f>D15</f>
        <v>N.J. Marlins</v>
      </c>
      <c r="AX44" s="4"/>
      <c r="AY44" s="319"/>
      <c r="AZ44" s="399"/>
      <c r="BA44" s="393"/>
      <c r="BB44" s="333" t="str">
        <f>H15</f>
        <v>Langan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63"/>
      <c r="T45" s="563"/>
      <c r="U45" s="563"/>
      <c r="V45" s="563"/>
      <c r="AV45" s="393"/>
      <c r="AW45" s="333" t="str">
        <f>D16</f>
        <v>Jersey Crew</v>
      </c>
      <c r="AX45" s="4"/>
      <c r="AY45" s="321"/>
      <c r="AZ45" s="399"/>
      <c r="BA45" s="393"/>
      <c r="BB45" s="333" t="str">
        <f>H16</f>
        <v>N.J. Shamrocks</v>
      </c>
      <c r="BC45" s="4"/>
      <c r="BD45" s="321"/>
      <c r="BE45" s="17"/>
    </row>
    <row r="46" spans="2:57" ht="15" thickBot="1" x14ac:dyDescent="0.35">
      <c r="B46" s="575">
        <v>0.13541666666666666</v>
      </c>
      <c r="D46" s="460" t="s">
        <v>250</v>
      </c>
      <c r="E46" s="140"/>
      <c r="F46" s="650" t="str">
        <f>Q20</f>
        <v>Langan</v>
      </c>
      <c r="G46" s="651"/>
      <c r="H46" s="652"/>
      <c r="I46" s="164"/>
      <c r="J46" s="493">
        <v>0</v>
      </c>
      <c r="K46" s="9"/>
      <c r="L46" s="9"/>
      <c r="M46" s="4"/>
      <c r="N46" s="166"/>
      <c r="O46" s="166"/>
      <c r="P46" s="166"/>
      <c r="Q46" s="563"/>
      <c r="R46" s="563"/>
      <c r="S46" s="563"/>
      <c r="T46" s="563"/>
      <c r="U46" s="563"/>
      <c r="V46" s="563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576"/>
      <c r="D47" s="461" t="s">
        <v>426</v>
      </c>
      <c r="E47" s="142"/>
      <c r="F47" s="636" t="str">
        <f>Q19</f>
        <v>Jersey Crew</v>
      </c>
      <c r="G47" s="637"/>
      <c r="H47" s="638"/>
      <c r="I47" s="165"/>
      <c r="J47" s="494">
        <v>8</v>
      </c>
      <c r="K47" s="9"/>
      <c r="L47" s="9"/>
      <c r="M47" s="4"/>
      <c r="N47" s="166"/>
      <c r="O47" s="166"/>
      <c r="P47" s="166"/>
      <c r="Q47" s="563"/>
      <c r="R47" s="563"/>
      <c r="S47" s="563"/>
      <c r="T47" s="563"/>
      <c r="U47" s="563"/>
      <c r="V47" s="563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563"/>
      <c r="O49" s="563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563"/>
      <c r="O50" s="563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14U</v>
      </c>
      <c r="AX51" s="392"/>
      <c r="AY51" s="392"/>
      <c r="AZ51" s="398"/>
      <c r="BA51" s="390"/>
      <c r="BB51" s="391" t="str">
        <f>AK26</f>
        <v>14U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564">
        <f>$AW$15</f>
        <v>41826</v>
      </c>
      <c r="AX54" s="320"/>
      <c r="AY54" s="320"/>
      <c r="AZ54" s="399"/>
      <c r="BA54" s="393"/>
      <c r="BB54" s="564">
        <f>$AW$15</f>
        <v>41826</v>
      </c>
      <c r="BC54" s="320"/>
      <c r="BD54" s="320"/>
      <c r="BE54" s="17"/>
    </row>
    <row r="55" spans="11:57" x14ac:dyDescent="0.3">
      <c r="AV55" s="393"/>
      <c r="AW55" s="564" t="str">
        <f>AW42</f>
        <v>Shrewsbury</v>
      </c>
      <c r="AX55" s="564" t="str">
        <f>AX42</f>
        <v>Sickles Field</v>
      </c>
      <c r="AY55" s="320"/>
      <c r="AZ55" s="399"/>
      <c r="BA55" s="393"/>
      <c r="BB55" s="564" t="str">
        <f>BB16</f>
        <v>Shrewsbury</v>
      </c>
      <c r="BC55" s="340" t="str">
        <f>BC16</f>
        <v>School Field</v>
      </c>
      <c r="BD55" s="320"/>
      <c r="BE55" s="17"/>
    </row>
    <row r="56" spans="11:57" x14ac:dyDescent="0.3">
      <c r="AV56" s="393"/>
      <c r="AW56" s="341">
        <f>B35</f>
        <v>0.15625</v>
      </c>
      <c r="AX56" s="320"/>
      <c r="AY56" s="320" t="s">
        <v>135</v>
      </c>
      <c r="AZ56" s="399"/>
      <c r="BA56" s="393"/>
      <c r="BB56" s="341">
        <f>$AW$56</f>
        <v>0.15625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Jersey Crew</v>
      </c>
      <c r="AX57" s="4"/>
      <c r="AY57" s="319"/>
      <c r="AZ57" s="399"/>
      <c r="BA57" s="393"/>
      <c r="BB57" s="333" t="str">
        <f>H18</f>
        <v>N.J. Shamrocks</v>
      </c>
      <c r="BC57" s="4"/>
      <c r="BD57" s="319"/>
      <c r="BE57" s="17"/>
    </row>
    <row r="58" spans="11:57" x14ac:dyDescent="0.3">
      <c r="AV58" s="393"/>
      <c r="AW58" s="333" t="str">
        <f>D19</f>
        <v>Baseball U</v>
      </c>
      <c r="AX58" s="4"/>
      <c r="AY58" s="321"/>
      <c r="AZ58" s="399"/>
      <c r="BA58" s="393"/>
      <c r="BB58" s="333" t="str">
        <f>H19</f>
        <v>N.J. Jays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14U</v>
      </c>
      <c r="AX64" s="392"/>
      <c r="AY64" s="392"/>
      <c r="AZ64" s="398"/>
      <c r="BA64" s="390"/>
      <c r="BB64" s="391" t="str">
        <f>AK26</f>
        <v>14U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564">
        <f>$AW$15</f>
        <v>41826</v>
      </c>
      <c r="AX67" s="564" t="str">
        <f>AX55</f>
        <v>Sickles Field</v>
      </c>
      <c r="AY67" s="320"/>
      <c r="AZ67" s="399"/>
      <c r="BA67" s="393"/>
      <c r="BB67" s="564">
        <f>$AW$15</f>
        <v>41826</v>
      </c>
      <c r="BC67" s="320"/>
      <c r="BD67" s="320"/>
      <c r="BE67" s="17"/>
    </row>
    <row r="68" spans="48:57" x14ac:dyDescent="0.3">
      <c r="AV68" s="393"/>
      <c r="AW68" s="564" t="str">
        <f>AW55</f>
        <v>Shrewsbury</v>
      </c>
      <c r="AX68" s="320"/>
      <c r="AY68" s="320"/>
      <c r="AZ68" s="399"/>
      <c r="BA68" s="393"/>
      <c r="BB68" s="564" t="str">
        <f>BB16</f>
        <v>Shrewsbury</v>
      </c>
      <c r="BC68" s="340" t="str">
        <f>BC16</f>
        <v>School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14U</v>
      </c>
      <c r="AX77" s="392"/>
      <c r="AY77" s="392"/>
      <c r="AZ77" s="398"/>
      <c r="BA77" s="390"/>
      <c r="BB77" s="391" t="str">
        <f>AK26</f>
        <v>14U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564">
        <f>$AW$15</f>
        <v>41826</v>
      </c>
      <c r="AX80" s="320"/>
      <c r="AY80" s="320"/>
      <c r="AZ80" s="399"/>
      <c r="BA80" s="393"/>
      <c r="BB80" s="564">
        <f>$AW$15</f>
        <v>41826</v>
      </c>
      <c r="BC80" s="320"/>
      <c r="BD80" s="320"/>
      <c r="BE80" s="17"/>
    </row>
    <row r="81" spans="48:57" x14ac:dyDescent="0.3">
      <c r="AV81" s="393"/>
      <c r="AW81" s="564">
        <f>L6</f>
        <v>0</v>
      </c>
      <c r="AX81" s="340">
        <f>L7</f>
        <v>0</v>
      </c>
      <c r="AY81" s="320"/>
      <c r="AZ81" s="399"/>
      <c r="BA81" s="393"/>
      <c r="BB81" s="564">
        <f>AW81</f>
        <v>0</v>
      </c>
      <c r="BC81" s="564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0.35416666666666669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14U</v>
      </c>
      <c r="AX90" s="392"/>
      <c r="AY90" s="392"/>
      <c r="AZ90" s="398"/>
      <c r="BA90" s="390"/>
      <c r="BB90" s="391" t="str">
        <f>AK26</f>
        <v>14U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564">
        <f>$AW$80</f>
        <v>41826</v>
      </c>
      <c r="AX93" s="320"/>
      <c r="AY93" s="320"/>
      <c r="AZ93" s="399"/>
      <c r="BA93" s="393"/>
      <c r="BB93" s="564">
        <f>$AW$80</f>
        <v>41826</v>
      </c>
      <c r="BC93" s="320"/>
      <c r="BD93" s="320"/>
      <c r="BE93" s="17"/>
    </row>
    <row r="94" spans="48:57" x14ac:dyDescent="0.3">
      <c r="AV94" s="393"/>
      <c r="AW94" s="564">
        <f>AW81</f>
        <v>0</v>
      </c>
      <c r="AX94" s="564">
        <f>AX81</f>
        <v>0</v>
      </c>
      <c r="AY94" s="320"/>
      <c r="AZ94" s="399"/>
      <c r="BA94" s="393"/>
      <c r="BB94" s="564">
        <f>AW81</f>
        <v>0</v>
      </c>
      <c r="BC94" s="564">
        <f>AX81</f>
        <v>0</v>
      </c>
      <c r="BD94" s="320"/>
      <c r="BE94" s="17"/>
    </row>
    <row r="95" spans="48:57" x14ac:dyDescent="0.3">
      <c r="AV95" s="393"/>
      <c r="AW95" s="341">
        <f>$AW$43</f>
        <v>0.44791666666666669</v>
      </c>
      <c r="AX95" s="320"/>
      <c r="AY95" s="320" t="s">
        <v>135</v>
      </c>
      <c r="AZ95" s="399"/>
      <c r="BA95" s="393"/>
      <c r="BB95" s="341">
        <f>$AW$56</f>
        <v>0.15625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14U</v>
      </c>
      <c r="AX103" s="392"/>
      <c r="AY103" s="392"/>
      <c r="AZ103" s="398"/>
      <c r="BA103" s="390"/>
      <c r="BB103" s="391" t="str">
        <f>AK26</f>
        <v>14U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564">
        <f>$AW$80</f>
        <v>41826</v>
      </c>
      <c r="AX106" s="320"/>
      <c r="AY106" s="320"/>
      <c r="AZ106" s="399"/>
      <c r="BA106" s="393"/>
      <c r="BB106" s="564">
        <f>B25</f>
        <v>41825</v>
      </c>
      <c r="BC106" s="320"/>
      <c r="BD106" s="320"/>
      <c r="BE106" s="17"/>
    </row>
    <row r="107" spans="48:57" x14ac:dyDescent="0.3">
      <c r="AV107" s="393"/>
      <c r="AW107" s="564">
        <f>AW81</f>
        <v>0</v>
      </c>
      <c r="AX107" s="412">
        <f>AX81</f>
        <v>0</v>
      </c>
      <c r="AY107" s="320"/>
      <c r="AZ107" s="399"/>
      <c r="BA107" s="393"/>
      <c r="BB107" s="564" t="str">
        <f>D24</f>
        <v>Shrewsbury</v>
      </c>
      <c r="BC107" s="340" t="str">
        <f>D25</f>
        <v>Sickles Field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N.J. Marlins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Baseball U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14U</v>
      </c>
      <c r="AX116" s="392"/>
      <c r="AY116" s="392"/>
      <c r="AZ116" s="398"/>
      <c r="BA116" s="390"/>
      <c r="BB116" s="391" t="str">
        <f>AK26</f>
        <v>14U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564">
        <f>$BB$106</f>
        <v>41825</v>
      </c>
      <c r="AX119" s="320"/>
      <c r="AY119" s="320"/>
      <c r="AZ119" s="399"/>
      <c r="BA119" s="393"/>
      <c r="BB119" s="564">
        <f>$BB$106</f>
        <v>41825</v>
      </c>
      <c r="BC119" s="320"/>
      <c r="BD119" s="320"/>
      <c r="BE119" s="17"/>
    </row>
    <row r="120" spans="48:57" x14ac:dyDescent="0.3">
      <c r="AV120" s="393"/>
      <c r="AW120" s="564" t="str">
        <f>$BB$107</f>
        <v>Shrewsbury</v>
      </c>
      <c r="AX120" s="341" t="str">
        <f>$BC$107</f>
        <v>Sickles Field</v>
      </c>
      <c r="AY120" s="320" t="s">
        <v>135</v>
      </c>
      <c r="AZ120" s="399"/>
      <c r="BA120" s="393"/>
      <c r="BB120" s="564" t="str">
        <f>$BB$107</f>
        <v>Shrewsbury</v>
      </c>
      <c r="BC120" s="341" t="str">
        <f>$BC$107</f>
        <v>Sickles Field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>Baseball U</v>
      </c>
      <c r="AX122" s="4"/>
      <c r="AY122" s="319"/>
      <c r="AZ122" s="399"/>
      <c r="BA122" s="393"/>
      <c r="BB122" s="320" t="str">
        <f>D32</f>
        <v>Langan</v>
      </c>
      <c r="BC122" s="4"/>
      <c r="BD122" s="319"/>
      <c r="BE122" s="17"/>
    </row>
    <row r="123" spans="48:57" x14ac:dyDescent="0.3">
      <c r="AV123" s="393"/>
      <c r="AW123" s="333" t="str">
        <f>D30</f>
        <v>N.J. Jays</v>
      </c>
      <c r="AX123" s="4"/>
      <c r="AY123" s="321"/>
      <c r="AZ123" s="399"/>
      <c r="BA123" s="393"/>
      <c r="BB123" s="333" t="str">
        <f>D33</f>
        <v>N.J. Marlins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14U</v>
      </c>
      <c r="AX129" s="392"/>
      <c r="AY129" s="392"/>
      <c r="AZ129" s="398"/>
      <c r="BA129" s="390"/>
      <c r="BB129" s="391" t="str">
        <f>AK26</f>
        <v>14U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564">
        <f>$BB$106</f>
        <v>41825</v>
      </c>
      <c r="AX132" s="320"/>
      <c r="AY132" s="320"/>
      <c r="AZ132" s="399"/>
      <c r="BA132" s="393"/>
      <c r="BB132" s="564">
        <f>$BB$106</f>
        <v>41825</v>
      </c>
      <c r="BC132" s="320"/>
      <c r="BD132" s="320"/>
      <c r="BE132" s="17"/>
    </row>
    <row r="133" spans="48:57" x14ac:dyDescent="0.3">
      <c r="AV133" s="393"/>
      <c r="AW133" s="564" t="str">
        <f>$BB$107</f>
        <v>Shrewsbury</v>
      </c>
      <c r="AX133" s="341" t="str">
        <f>$BC$107</f>
        <v>Sickles Field</v>
      </c>
      <c r="AY133" s="320" t="s">
        <v>135</v>
      </c>
      <c r="AZ133" s="399"/>
      <c r="BA133" s="393"/>
      <c r="BB133" s="564" t="str">
        <f>$BB$107</f>
        <v>Shrewsbury</v>
      </c>
      <c r="BC133" s="341" t="str">
        <f>$BC$107</f>
        <v>Sickles Field</v>
      </c>
      <c r="BD133" s="320" t="s">
        <v>135</v>
      </c>
      <c r="BE133" s="17"/>
    </row>
    <row r="134" spans="48:57" x14ac:dyDescent="0.3">
      <c r="AV134" s="393"/>
      <c r="AW134" s="341">
        <f>B35</f>
        <v>0.15625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N.J. Jays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>Langan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14U</v>
      </c>
      <c r="AX142" s="392"/>
      <c r="AY142" s="392"/>
      <c r="AZ142" s="398"/>
      <c r="BA142" s="390"/>
      <c r="BB142" s="391" t="str">
        <f>AK26</f>
        <v>14U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564">
        <f>$AW$132</f>
        <v>41825</v>
      </c>
      <c r="AX145" s="320"/>
      <c r="AY145" s="320"/>
      <c r="AZ145" s="399"/>
      <c r="BA145" s="393"/>
      <c r="BB145" s="564">
        <f>$AW$132</f>
        <v>41825</v>
      </c>
      <c r="BC145" s="320"/>
      <c r="BD145" s="320"/>
      <c r="BE145" s="17"/>
    </row>
    <row r="146" spans="48:57" x14ac:dyDescent="0.3">
      <c r="AV146" s="393"/>
      <c r="AW146" s="340" t="str">
        <f>H24</f>
        <v>Shrewsbury</v>
      </c>
      <c r="AX146" s="341" t="str">
        <f>H25</f>
        <v>School Field</v>
      </c>
      <c r="AY146" s="320" t="s">
        <v>135</v>
      </c>
      <c r="AZ146" s="399"/>
      <c r="BA146" s="393"/>
      <c r="BB146" s="340" t="str">
        <f>$AW$146</f>
        <v>Shrewsbury</v>
      </c>
      <c r="BC146" s="341" t="str">
        <f>$AX$146</f>
        <v>School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Jersey Shore Prospects</v>
      </c>
      <c r="AX148" s="4"/>
      <c r="AY148" s="141"/>
      <c r="AZ148" s="17"/>
      <c r="BA148" s="393"/>
      <c r="BB148" s="320" t="str">
        <f>H29</f>
        <v>Jersey Crew</v>
      </c>
      <c r="BC148" s="4"/>
      <c r="BD148" s="141"/>
      <c r="BE148" s="17"/>
    </row>
    <row r="149" spans="48:57" x14ac:dyDescent="0.3">
      <c r="AV149" s="393"/>
      <c r="AW149" s="413" t="str">
        <f>H27</f>
        <v>Jersey Crew</v>
      </c>
      <c r="AX149" s="4"/>
      <c r="AY149" s="321"/>
      <c r="AZ149" s="399"/>
      <c r="BA149" s="393"/>
      <c r="BB149" s="320" t="str">
        <f>H30</f>
        <v>N.J. Shamrocks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14U</v>
      </c>
      <c r="AX155" s="392"/>
      <c r="AY155" s="392"/>
      <c r="AZ155" s="398"/>
      <c r="BA155" s="390"/>
      <c r="BB155" s="391" t="str">
        <f>AK26</f>
        <v>14U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564">
        <f>$BB$106</f>
        <v>41825</v>
      </c>
      <c r="AX158" s="320"/>
      <c r="AY158" s="320"/>
      <c r="AZ158" s="399"/>
      <c r="BA158" s="393"/>
      <c r="BB158" s="564">
        <f>$BB$106</f>
        <v>41825</v>
      </c>
      <c r="BC158" s="320"/>
      <c r="BD158" s="320"/>
      <c r="BE158" s="17"/>
    </row>
    <row r="159" spans="48:57" x14ac:dyDescent="0.3">
      <c r="AV159" s="393"/>
      <c r="AW159" s="564" t="str">
        <f>AW146</f>
        <v>Shrewsbury</v>
      </c>
      <c r="AX159" s="341" t="str">
        <f>AX146</f>
        <v>School Field</v>
      </c>
      <c r="AY159" s="320" t="s">
        <v>135</v>
      </c>
      <c r="AZ159" s="399"/>
      <c r="BA159" s="393"/>
      <c r="BB159" s="564" t="str">
        <f>AW146</f>
        <v>Shrewsbury</v>
      </c>
      <c r="BC159" s="341" t="str">
        <f>AX146</f>
        <v>School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0.15625</v>
      </c>
      <c r="BC160" s="320"/>
      <c r="BD160" s="320"/>
      <c r="BE160" s="17"/>
    </row>
    <row r="161" spans="48:57" x14ac:dyDescent="0.3">
      <c r="AV161" s="393"/>
      <c r="AW161" s="333" t="str">
        <f>H32</f>
        <v>Long Branch</v>
      </c>
      <c r="AX161" s="4"/>
      <c r="AY161" s="319"/>
      <c r="AZ161" s="399"/>
      <c r="BA161" s="393"/>
      <c r="BB161" s="333" t="str">
        <f>H35</f>
        <v>N.J. Shamrocks</v>
      </c>
      <c r="BC161" s="320"/>
      <c r="BD161" s="319"/>
      <c r="BE161" s="17"/>
    </row>
    <row r="162" spans="48:57" x14ac:dyDescent="0.3">
      <c r="AV162" s="393"/>
      <c r="AW162" s="333" t="str">
        <f>H33</f>
        <v>Jersey Shore Prospects</v>
      </c>
      <c r="AX162" s="4"/>
      <c r="AY162" s="321"/>
      <c r="AZ162" s="399"/>
      <c r="BA162" s="393"/>
      <c r="BB162" s="332" t="str">
        <f>H36</f>
        <v>Long Branch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14U</v>
      </c>
      <c r="AX168" s="392"/>
      <c r="AY168" s="392"/>
      <c r="AZ168" s="398"/>
      <c r="BA168" s="390"/>
      <c r="BB168" s="391" t="str">
        <f>AK26</f>
        <v>14U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564">
        <f>$BB$106</f>
        <v>41825</v>
      </c>
      <c r="AX171" s="320"/>
      <c r="AY171" s="320"/>
      <c r="AZ171" s="399"/>
      <c r="BA171" s="393"/>
      <c r="BB171" s="564">
        <f>$BB$106</f>
        <v>41825</v>
      </c>
      <c r="BC171" s="320"/>
      <c r="BD171" s="320"/>
      <c r="BE171" s="17"/>
    </row>
    <row r="172" spans="48:57" x14ac:dyDescent="0.3">
      <c r="AV172" s="393"/>
      <c r="AW172" s="564" t="str">
        <f>AW146</f>
        <v>Shrewsbury</v>
      </c>
      <c r="AX172" s="341" t="str">
        <f>AX146</f>
        <v>School Field</v>
      </c>
      <c r="AY172" s="320" t="s">
        <v>135</v>
      </c>
      <c r="AZ172" s="399"/>
      <c r="BA172" s="393"/>
      <c r="BB172" s="564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14U</v>
      </c>
      <c r="AX181" s="392"/>
      <c r="AY181" s="392"/>
      <c r="AZ181" s="398"/>
      <c r="BA181" s="390"/>
      <c r="BB181" s="391" t="str">
        <f>AK26</f>
        <v>14U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564">
        <f>$AW$132</f>
        <v>41825</v>
      </c>
      <c r="AX184" s="320"/>
      <c r="AY184" s="320"/>
      <c r="AZ184" s="399"/>
      <c r="BA184" s="393"/>
      <c r="BB184" s="564">
        <f>$AW$132</f>
        <v>41825</v>
      </c>
      <c r="BC184" s="320"/>
      <c r="BD184" s="320"/>
      <c r="BE184" s="17"/>
    </row>
    <row r="185" spans="48:57" x14ac:dyDescent="0.3">
      <c r="AV185" s="393"/>
      <c r="AW185" s="564">
        <f>BB172</f>
        <v>0</v>
      </c>
      <c r="AX185" s="564">
        <f>BC172</f>
        <v>0</v>
      </c>
      <c r="AY185" s="320" t="s">
        <v>135</v>
      </c>
      <c r="AZ185" s="399"/>
      <c r="BA185" s="393"/>
      <c r="BB185" s="564">
        <f>BB172</f>
        <v>0</v>
      </c>
      <c r="BC185" s="564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14U</v>
      </c>
      <c r="AX194" s="392"/>
      <c r="AY194" s="392"/>
      <c r="AZ194" s="398"/>
      <c r="BA194" s="390"/>
      <c r="BB194" s="391" t="str">
        <f>AK26</f>
        <v>14U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564">
        <f>$BB$106</f>
        <v>41825</v>
      </c>
      <c r="AX197" s="320"/>
      <c r="AY197" s="320"/>
      <c r="AZ197" s="399"/>
      <c r="BA197" s="393"/>
      <c r="BB197" s="564">
        <f>$BB$106</f>
        <v>41825</v>
      </c>
      <c r="BC197" s="320"/>
      <c r="BD197" s="320"/>
      <c r="BE197" s="17"/>
    </row>
    <row r="198" spans="48:57" x14ac:dyDescent="0.3">
      <c r="AV198" s="393"/>
      <c r="AW198" s="564">
        <f>BB172</f>
        <v>0</v>
      </c>
      <c r="AX198" s="564">
        <f>BC172</f>
        <v>0</v>
      </c>
      <c r="AY198" s="320" t="s">
        <v>135</v>
      </c>
      <c r="AZ198" s="399"/>
      <c r="BA198" s="393"/>
      <c r="BB198" s="564">
        <f>BB172</f>
        <v>0</v>
      </c>
      <c r="BC198" s="564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0.15625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14U</v>
      </c>
      <c r="AX207" s="392" t="s">
        <v>339</v>
      </c>
      <c r="AY207" s="392"/>
      <c r="AZ207" s="398"/>
      <c r="BA207" s="390"/>
      <c r="BB207" s="391" t="str">
        <f>AK26</f>
        <v>14U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564">
        <f>B42</f>
        <v>41826</v>
      </c>
      <c r="AX210" s="320"/>
      <c r="AY210" s="320"/>
      <c r="AZ210" s="399"/>
      <c r="BA210" s="393"/>
      <c r="BB210" s="564">
        <f>$AW$210</f>
        <v>41826</v>
      </c>
      <c r="BC210" s="320"/>
      <c r="BD210" s="320"/>
      <c r="BE210" s="17"/>
    </row>
    <row r="211" spans="48:57" x14ac:dyDescent="0.3">
      <c r="AV211" s="393"/>
      <c r="AW211" s="340" t="str">
        <f>D41</f>
        <v>Shrewsbury</v>
      </c>
      <c r="AX211" s="341" t="str">
        <f>D42</f>
        <v>School Field</v>
      </c>
      <c r="AY211" s="320" t="s">
        <v>135</v>
      </c>
      <c r="AZ211" s="399"/>
      <c r="BA211" s="393"/>
      <c r="BB211" s="564" t="str">
        <f>$AW$211</f>
        <v>Shrewsbury</v>
      </c>
      <c r="BC211" s="564" t="str">
        <f>$AX$211</f>
        <v>School Field</v>
      </c>
      <c r="BD211" s="320" t="s">
        <v>135</v>
      </c>
      <c r="BE211" s="17"/>
    </row>
    <row r="212" spans="48:57" x14ac:dyDescent="0.3">
      <c r="AV212" s="393"/>
      <c r="AW212" s="341">
        <f>B43</f>
        <v>0.375</v>
      </c>
      <c r="AX212" s="4"/>
      <c r="AY212" s="4"/>
      <c r="AZ212" s="17"/>
      <c r="BA212" s="393"/>
      <c r="BB212" s="341">
        <f>B46</f>
        <v>0.13541666666666666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14U</v>
      </c>
      <c r="BC220" s="5" t="s">
        <v>340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564"/>
      <c r="AX223" s="320"/>
      <c r="AY223" s="320"/>
      <c r="AZ223" s="399"/>
      <c r="BA223" s="393"/>
      <c r="BB223" s="564">
        <f>$AW$210</f>
        <v>41826</v>
      </c>
      <c r="BC223" s="320"/>
      <c r="BD223" s="320"/>
      <c r="BE223" s="17"/>
    </row>
    <row r="224" spans="48:57" x14ac:dyDescent="0.3">
      <c r="AV224" s="393"/>
      <c r="AW224" s="564"/>
      <c r="AX224" s="564"/>
      <c r="AY224" s="320"/>
      <c r="AZ224" s="399"/>
      <c r="BA224" s="393"/>
      <c r="BB224" s="564" t="str">
        <f>L41</f>
        <v>Shrewsbury</v>
      </c>
      <c r="BC224" s="564" t="str">
        <f>L42</f>
        <v>School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0.375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564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564"/>
      <c r="AX237" s="564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F47:H47"/>
    <mergeCell ref="P30:V30"/>
    <mergeCell ref="AA30:AG30"/>
    <mergeCell ref="P31:V31"/>
    <mergeCell ref="Z31:AA31"/>
    <mergeCell ref="P33:V34"/>
    <mergeCell ref="F41:H42"/>
    <mergeCell ref="N41:P42"/>
    <mergeCell ref="F43:H43"/>
    <mergeCell ref="N43:P43"/>
    <mergeCell ref="F44:H44"/>
    <mergeCell ref="N44:P44"/>
    <mergeCell ref="F46:H46"/>
    <mergeCell ref="AJ9:AK9"/>
    <mergeCell ref="AJ10:AK10"/>
    <mergeCell ref="Z26:AA26"/>
    <mergeCell ref="B1:N3"/>
    <mergeCell ref="P1:V3"/>
    <mergeCell ref="B5:N5"/>
    <mergeCell ref="P5:V5"/>
    <mergeCell ref="Q18:V18"/>
    <mergeCell ref="Q19:V19"/>
    <mergeCell ref="Q20:V20"/>
    <mergeCell ref="Q21:V21"/>
    <mergeCell ref="Q22:V22"/>
  </mergeCells>
  <pageMargins left="0.7" right="0.7" top="0.75" bottom="0.75" header="0.3" footer="0.3"/>
  <pageSetup scale="13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245"/>
  <sheetViews>
    <sheetView topLeftCell="A11" zoomScale="70" zoomScaleNormal="70" workbookViewId="0">
      <selection activeCell="J48" sqref="J48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3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3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3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3" customWidth="1"/>
    <col min="48" max="48" width="2.332031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8.88671875" hidden="1" customWidth="1"/>
    <col min="57" max="57" width="2.33203125" customWidth="1"/>
    <col min="58" max="58" width="5" style="293" customWidth="1"/>
  </cols>
  <sheetData>
    <row r="1" spans="1:58" ht="14.4" customHeight="1" x14ac:dyDescent="0.3">
      <c r="A1" s="1"/>
      <c r="B1" s="611" t="s">
        <v>402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3"/>
      <c r="P1" s="620" t="str">
        <f>AK26</f>
        <v>15/16U</v>
      </c>
      <c r="Q1" s="621"/>
      <c r="R1" s="621"/>
      <c r="S1" s="621"/>
      <c r="T1" s="621"/>
      <c r="U1" s="621"/>
      <c r="V1" s="622"/>
      <c r="BF1" s="407"/>
    </row>
    <row r="2" spans="1:58" ht="14.4" customHeight="1" x14ac:dyDescent="0.3">
      <c r="B2" s="614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  <c r="P2" s="623"/>
      <c r="Q2" s="624"/>
      <c r="R2" s="624"/>
      <c r="S2" s="624"/>
      <c r="T2" s="624"/>
      <c r="U2" s="624"/>
      <c r="V2" s="625"/>
      <c r="BF2" s="408"/>
    </row>
    <row r="3" spans="1:58" ht="15" customHeight="1" thickBot="1" x14ac:dyDescent="0.35">
      <c r="B3" s="61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9"/>
      <c r="P3" s="626"/>
      <c r="Q3" s="627"/>
      <c r="R3" s="627"/>
      <c r="S3" s="627"/>
      <c r="T3" s="627"/>
      <c r="U3" s="627"/>
      <c r="V3" s="628"/>
      <c r="BF3" s="408"/>
    </row>
    <row r="4" spans="1:58" ht="18" thickBot="1" x14ac:dyDescent="0.35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"/>
      <c r="P4" s="436"/>
      <c r="Q4" s="436"/>
      <c r="R4" s="436"/>
      <c r="S4" s="436"/>
      <c r="T4" s="436"/>
      <c r="U4" s="436"/>
      <c r="V4" s="436"/>
      <c r="AH4" s="301" t="s">
        <v>16</v>
      </c>
      <c r="BF4" s="408"/>
    </row>
    <row r="5" spans="1:58" ht="16.2" thickBot="1" x14ac:dyDescent="0.35">
      <c r="B5" s="629" t="s">
        <v>132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1"/>
      <c r="O5" s="9"/>
      <c r="P5" s="629" t="s">
        <v>133</v>
      </c>
      <c r="Q5" s="630"/>
      <c r="R5" s="630"/>
      <c r="S5" s="630"/>
      <c r="T5" s="630"/>
      <c r="U5" s="630"/>
      <c r="V5" s="631"/>
      <c r="AH5" s="301" t="s">
        <v>17</v>
      </c>
      <c r="BF5" s="408"/>
    </row>
    <row r="6" spans="1:58" ht="15.6" x14ac:dyDescent="0.3">
      <c r="B6" s="579" t="s">
        <v>239</v>
      </c>
      <c r="C6" s="5"/>
      <c r="D6" s="438" t="str">
        <f>AK27</f>
        <v>Fair Haven</v>
      </c>
      <c r="E6" s="7"/>
      <c r="F6" s="8"/>
      <c r="G6" s="7"/>
      <c r="H6" s="43" t="str">
        <f>AK29</f>
        <v>Red Bank Regional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1" t="s">
        <v>18</v>
      </c>
      <c r="BF6" s="408"/>
    </row>
    <row r="7" spans="1:58" ht="16.2" thickBot="1" x14ac:dyDescent="0.35">
      <c r="B7" s="581">
        <v>41826</v>
      </c>
      <c r="C7" s="4"/>
      <c r="D7" s="441" t="str">
        <f>AK28</f>
        <v>Field #1</v>
      </c>
      <c r="E7" s="434"/>
      <c r="F7" s="13" t="s">
        <v>135</v>
      </c>
      <c r="G7" s="9"/>
      <c r="H7" s="50" t="str">
        <f>AK30</f>
        <v>JV Field</v>
      </c>
      <c r="I7" s="434"/>
      <c r="J7" s="13" t="s">
        <v>135</v>
      </c>
      <c r="K7" s="9"/>
      <c r="L7" s="4"/>
      <c r="M7" s="4"/>
      <c r="P7" s="66" t="s">
        <v>155</v>
      </c>
      <c r="Q7" s="14" t="s">
        <v>137</v>
      </c>
      <c r="R7" s="67" t="s">
        <v>138</v>
      </c>
      <c r="S7" s="14" t="s">
        <v>139</v>
      </c>
      <c r="T7" s="14" t="s">
        <v>81</v>
      </c>
      <c r="U7" s="14" t="s">
        <v>140</v>
      </c>
      <c r="V7" s="14" t="s">
        <v>141</v>
      </c>
      <c r="AH7" s="301" t="s">
        <v>19</v>
      </c>
      <c r="BF7" s="408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4"/>
      <c r="Z8" s="34"/>
      <c r="AA8" s="34"/>
      <c r="AB8" s="34"/>
      <c r="AC8" s="34"/>
      <c r="AD8" s="34"/>
      <c r="AE8" s="34"/>
      <c r="AF8" s="34"/>
      <c r="AG8" s="34"/>
      <c r="AH8" s="302" t="s">
        <v>20</v>
      </c>
      <c r="BF8" s="408"/>
    </row>
    <row r="9" spans="1:58" ht="16.2" thickBot="1" x14ac:dyDescent="0.35">
      <c r="B9" s="19">
        <v>0.375</v>
      </c>
      <c r="C9" s="4"/>
      <c r="D9" s="36" t="str">
        <f>P9</f>
        <v>Arlington Baseball</v>
      </c>
      <c r="E9" s="69"/>
      <c r="F9" s="476">
        <v>0</v>
      </c>
      <c r="G9" s="9"/>
      <c r="H9" s="36" t="str">
        <f>P13</f>
        <v>Jersey Stealth</v>
      </c>
      <c r="I9" s="69"/>
      <c r="J9" s="476">
        <v>2</v>
      </c>
      <c r="K9" s="9"/>
      <c r="L9" s="4"/>
      <c r="M9" s="4"/>
      <c r="P9" s="71" t="str">
        <f t="shared" ref="P9:P15" si="0">AK11</f>
        <v>Arlington Baseball</v>
      </c>
      <c r="Q9" s="72">
        <f>(IF(F9&gt;F10,1,0))+(IF(F13&gt;F12,1,0))+(IF(J26&gt;J27,1,0))+(IF(J33&gt;J32,1,0))</f>
        <v>2</v>
      </c>
      <c r="R9" s="73">
        <f>(IF(F9&lt;F10,1,0))+(IF(F13&lt;F12,1,0))+(IF(J26&lt;J27,1,0))+(IF(J33&lt;J32,1,0))</f>
        <v>2</v>
      </c>
      <c r="S9" s="73">
        <f>IF(F9&lt;&gt;"",(IF(F9=F10,1,0)),0)+IF(F13&lt;&gt;"",(IF(F13=F12,1,0)),0)+IF(J26&lt;&gt;"",(IF(J26=J27,1,0)),0)+IF(J33&lt;&gt;"",(IF(J33=J32,1,0)),0)</f>
        <v>0</v>
      </c>
      <c r="T9" s="73">
        <f t="shared" ref="T9:T15" si="1">(Q9*2)+(S9*1)</f>
        <v>4</v>
      </c>
      <c r="U9" s="73">
        <f>F10+F12+J27+J32</f>
        <v>20</v>
      </c>
      <c r="V9" s="74">
        <f>F9+F13+J26+J33</f>
        <v>15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2" t="s">
        <v>21</v>
      </c>
      <c r="AJ9" s="601" t="s">
        <v>145</v>
      </c>
      <c r="AK9" s="601"/>
      <c r="BF9" s="408"/>
    </row>
    <row r="10" spans="1:58" ht="15" thickBot="1" x14ac:dyDescent="0.35">
      <c r="B10" s="22"/>
      <c r="C10" s="4"/>
      <c r="D10" s="39" t="str">
        <f>P10</f>
        <v>Jersey Shore Prospects</v>
      </c>
      <c r="E10" s="75"/>
      <c r="F10" s="477">
        <v>9</v>
      </c>
      <c r="G10" s="9"/>
      <c r="H10" s="39" t="str">
        <f>P14</f>
        <v>Monmouth Militia</v>
      </c>
      <c r="I10" s="75"/>
      <c r="J10" s="477">
        <v>3</v>
      </c>
      <c r="K10" s="9"/>
      <c r="L10" s="4"/>
      <c r="M10" s="4"/>
      <c r="P10" s="71" t="str">
        <f t="shared" si="0"/>
        <v>Jersey Shore Prospects</v>
      </c>
      <c r="Q10" s="72">
        <f>(IF(F10&gt;F9,1,0))+(IF(F15&gt;F16,1,0))+(IF(F26&gt;F27,1,0))+(IF(F33&gt;F32,1,0))</f>
        <v>2</v>
      </c>
      <c r="R10" s="73">
        <f>(IF(F10&lt;F9,1,0))+(IF(F15&lt;F16,1,0))+(IF(F26&lt;F27,1,0))+(IF(F33&lt;F32,1,0))</f>
        <v>1</v>
      </c>
      <c r="S10" s="73">
        <f>IF(F10&lt;&gt;"",(IF(F10=F9,1,0)),0)+IF(F15&lt;&gt;"",(IF(F15=F16,1,0)),0)+IF(F26&lt;&gt;"",(IF(F26=F27,1,0)),0)+IF(F33&lt;&gt;"",(IF(F33=F32,1,0)),0)</f>
        <v>1</v>
      </c>
      <c r="T10" s="73">
        <f t="shared" si="1"/>
        <v>5</v>
      </c>
      <c r="U10" s="73">
        <f>F9+F16+F27+F32</f>
        <v>11</v>
      </c>
      <c r="V10" s="74">
        <f>F10+F15+F26+F33</f>
        <v>29</v>
      </c>
      <c r="W10" s="28"/>
      <c r="X10" s="34"/>
      <c r="Y10" s="294"/>
      <c r="Z10" s="34"/>
      <c r="AA10" s="33"/>
      <c r="AB10" s="33"/>
      <c r="AC10" s="33"/>
      <c r="AD10" s="33"/>
      <c r="AE10" s="33"/>
      <c r="AF10" s="33"/>
      <c r="AG10" s="33"/>
      <c r="AH10" s="33"/>
      <c r="AI10" s="295"/>
      <c r="AJ10" s="602" t="s">
        <v>142</v>
      </c>
      <c r="AK10" s="603"/>
      <c r="AU10" s="295"/>
      <c r="BF10" s="409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Baseball U</v>
      </c>
      <c r="Q11" s="72">
        <f>(IF(F12&gt;F13,1,0))+(IF(F19&gt;F18,1,0))+(IF(F27&gt;F26,1,0))+(IF(F29&gt;F30,1,0))</f>
        <v>3</v>
      </c>
      <c r="R11" s="73">
        <f>(IF(F12&lt;F13,1,0))+(IF(F19&lt;F18,1,0))+(IF(F27&lt;F26,1,0))+(IF(F29&lt;F30,1,0))</f>
        <v>1</v>
      </c>
      <c r="S11" s="73">
        <f>IF(F12&lt;&gt;"",(IF(F12=F13,1,0)),0)+IF(F19&lt;&gt;"",(IF(F19=F18,1,0)),0)+IF(F27&lt;&gt;"",(IF(F27=F26,1,0)),0)+IF(F29&lt;&gt;"",(IF(F29=F30,1,0)),0)</f>
        <v>0</v>
      </c>
      <c r="T11" s="73">
        <f t="shared" si="1"/>
        <v>6</v>
      </c>
      <c r="U11" s="73">
        <f>F13+F18+F26+F30</f>
        <v>9</v>
      </c>
      <c r="V11" s="74">
        <f>F12+F19+F27+F29</f>
        <v>10</v>
      </c>
      <c r="W11" s="28"/>
      <c r="X11" s="34"/>
      <c r="Y11" s="294"/>
      <c r="Z11" s="34"/>
      <c r="AA11" s="33"/>
      <c r="AB11" s="33"/>
      <c r="AC11" s="33"/>
      <c r="AD11" s="33"/>
      <c r="AE11" s="33"/>
      <c r="AF11" s="33"/>
      <c r="AG11" s="33"/>
      <c r="AH11" s="33"/>
      <c r="AI11" s="295"/>
      <c r="AJ11" s="81">
        <v>1</v>
      </c>
      <c r="AK11" s="553" t="s">
        <v>412</v>
      </c>
      <c r="AN11" s="553" t="s">
        <v>366</v>
      </c>
      <c r="AU11" s="295"/>
      <c r="BF11" s="409"/>
    </row>
    <row r="12" spans="1:58" ht="16.2" thickBot="1" x14ac:dyDescent="0.35">
      <c r="B12" s="570">
        <v>0.35416666666666669</v>
      </c>
      <c r="C12" s="4"/>
      <c r="D12" s="36" t="str">
        <f>P11</f>
        <v>Baseball U</v>
      </c>
      <c r="E12" s="69"/>
      <c r="F12" s="476">
        <v>2</v>
      </c>
      <c r="G12" s="9"/>
      <c r="H12" s="36" t="str">
        <f>P15</f>
        <v>N.J. Marlins</v>
      </c>
      <c r="I12" s="69"/>
      <c r="J12" s="476">
        <v>5</v>
      </c>
      <c r="K12" s="9"/>
      <c r="L12" s="4"/>
      <c r="M12" s="4"/>
      <c r="P12" s="71" t="str">
        <f t="shared" si="0"/>
        <v>L. Sluggers</v>
      </c>
      <c r="Q12" s="72">
        <f>(IF(F16&gt;F15,1,0))+(IF(F18&gt;F19,1,0))+(IF(J27&gt;J26,1,0))+(IF(J29&gt;J30,1,0))</f>
        <v>1</v>
      </c>
      <c r="R12" s="73">
        <f>(IF(F16&lt;F15,1,0))+(IF(F18&lt;F19,1,0))+(IF(J27&lt;J26,1,0))+(IF(J29&lt;J30,1,0))</f>
        <v>2</v>
      </c>
      <c r="S12" s="73">
        <f>IF(F16&lt;&gt;"",(IF(F16=F15,1,0)),0)+IF(F18&lt;&gt;"",(IF(F18=F19,1,0)),0)+IF(J27&lt;&gt;"",(IF(J26=J27,1,0)),0)+IF(J29&lt;&gt;"",(IF(J29=J30,1,0)),0)</f>
        <v>1</v>
      </c>
      <c r="T12" s="73">
        <f t="shared" si="1"/>
        <v>3</v>
      </c>
      <c r="U12" s="73">
        <f>F15+F19+J26+J30</f>
        <v>20</v>
      </c>
      <c r="V12" s="74">
        <f>F16+F18+J27+J29</f>
        <v>17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54" t="s">
        <v>413</v>
      </c>
      <c r="AN12" s="553" t="s">
        <v>53</v>
      </c>
      <c r="AV12" s="390"/>
      <c r="AW12" s="391" t="str">
        <f>AK26</f>
        <v>15/16U</v>
      </c>
      <c r="AX12" s="392"/>
      <c r="AY12" s="392"/>
      <c r="AZ12" s="398"/>
      <c r="BA12" s="390"/>
      <c r="BB12" s="391" t="str">
        <f>AK26</f>
        <v>15/16U</v>
      </c>
      <c r="BC12" s="392"/>
      <c r="BD12" s="392"/>
      <c r="BE12" s="57"/>
      <c r="BF12" s="408"/>
    </row>
    <row r="13" spans="1:58" ht="15" thickBot="1" x14ac:dyDescent="0.35">
      <c r="B13" s="573"/>
      <c r="C13" s="4"/>
      <c r="D13" s="39" t="str">
        <f>P9</f>
        <v>Arlington Baseball</v>
      </c>
      <c r="E13" s="75"/>
      <c r="F13" s="477">
        <v>0</v>
      </c>
      <c r="G13" s="9"/>
      <c r="H13" s="39" t="str">
        <f>P13</f>
        <v>Jersey Stealth</v>
      </c>
      <c r="I13" s="75"/>
      <c r="J13" s="477">
        <v>7</v>
      </c>
      <c r="K13" s="9"/>
      <c r="L13" s="4"/>
      <c r="M13" s="4"/>
      <c r="P13" s="71" t="str">
        <f t="shared" si="0"/>
        <v>Jersey Stealth</v>
      </c>
      <c r="Q13" s="72">
        <f>(IF(J9&gt;J10,1,0))+(IF(J13&gt;J12,1,0))+(IF(J32&gt;J33,1,0))+(IF(J36&gt;J35,1,0))</f>
        <v>1</v>
      </c>
      <c r="R13" s="73">
        <f>(IF(J9&lt;J10,1,0))+(IF(J13&lt;J12,1,0))+(IF(J32&lt;J33,1,0))+(IF(J36&lt;J35,1,0))</f>
        <v>3</v>
      </c>
      <c r="S13" s="73">
        <f>IF(J9&lt;&gt;"",(IF(J9=J10,1,0)),0)+IF(J13&lt;&gt;"",(IF(J13=J12,1,0)),0)+IF(J32&lt;&gt;"",(IF(J32=J33,1,0)),0)+IF(J36&lt;&gt;"",(IF(J36=J35,1,0)),0)</f>
        <v>0</v>
      </c>
      <c r="T13" s="73">
        <f t="shared" si="1"/>
        <v>2</v>
      </c>
      <c r="U13" s="73">
        <f>J10+J12+J33+J35</f>
        <v>28</v>
      </c>
      <c r="V13" s="74">
        <f>J9+J13+J32+J36</f>
        <v>16</v>
      </c>
      <c r="W13" s="28"/>
      <c r="X13" s="34"/>
      <c r="Y13" s="294"/>
      <c r="Z13" s="34"/>
      <c r="AA13" s="33"/>
      <c r="AB13" s="33"/>
      <c r="AC13" s="33"/>
      <c r="AD13" s="33"/>
      <c r="AE13" s="33"/>
      <c r="AF13" s="33"/>
      <c r="AG13" s="33"/>
      <c r="AH13" s="33"/>
      <c r="AI13" s="295"/>
      <c r="AJ13" s="83">
        <v>3</v>
      </c>
      <c r="AK13" s="553" t="s">
        <v>53</v>
      </c>
      <c r="AN13" s="553" t="s">
        <v>405</v>
      </c>
      <c r="AS13" s="85"/>
      <c r="AT13" s="86"/>
      <c r="AU13" s="295"/>
      <c r="AV13" s="393"/>
      <c r="AW13" s="320" t="s">
        <v>244</v>
      </c>
      <c r="AX13" s="320"/>
      <c r="AY13" s="320"/>
      <c r="AZ13" s="399"/>
      <c r="BA13" s="393"/>
      <c r="BB13" s="320" t="s">
        <v>244</v>
      </c>
      <c r="BC13" s="320"/>
      <c r="BD13" s="320"/>
      <c r="BE13" s="17"/>
      <c r="BF13" s="410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Monmouth Militia</v>
      </c>
      <c r="Q14" s="72">
        <f>(IF(J10&gt;J9,1,0))+(IF(J15&gt;J16,1,0))+(IF(F32&gt;F33,1,0))+(IF(F36&gt;F35,1,0))</f>
        <v>2</v>
      </c>
      <c r="R14" s="73">
        <f>(IF(J10&lt;J9,1,0))+(IF(J15&lt;J16,1,0))+(IF(F32&lt;F33,1,0))+(IF(F36&lt;F35,1,0))</f>
        <v>2</v>
      </c>
      <c r="S14" s="73">
        <f>IF(J10&lt;&gt;"",(IF(J10=J9,1,0)),0)+IF(J15&lt;&gt;"",(IF(J15=J16,1,0)),0)+IF(F32&lt;&gt;"",(IF(F32=F33,1,0)),0)+IF(F36&lt;&gt;"",(IF(F35=F36,1,0)),0)</f>
        <v>0</v>
      </c>
      <c r="T14" s="73">
        <f t="shared" si="1"/>
        <v>4</v>
      </c>
      <c r="U14" s="73">
        <f>J9+J16+F33+F35</f>
        <v>24</v>
      </c>
      <c r="V14" s="74">
        <f>J15+J10+F32+F36</f>
        <v>17</v>
      </c>
      <c r="W14" s="28"/>
      <c r="X14" s="34"/>
      <c r="Y14" s="294"/>
      <c r="Z14" s="34"/>
      <c r="AA14" s="33"/>
      <c r="AB14" s="33"/>
      <c r="AC14" s="33"/>
      <c r="AD14" s="33"/>
      <c r="AE14" s="33"/>
      <c r="AF14" s="33"/>
      <c r="AG14" s="33"/>
      <c r="AH14" s="33"/>
      <c r="AI14" s="295"/>
      <c r="AJ14" s="83">
        <v>4</v>
      </c>
      <c r="AK14" s="553" t="s">
        <v>405</v>
      </c>
      <c r="AN14" s="553" t="s">
        <v>371</v>
      </c>
      <c r="AS14" s="85"/>
      <c r="AT14" s="86"/>
      <c r="AU14" s="295"/>
      <c r="AV14" s="393"/>
      <c r="AW14" s="320" t="s">
        <v>245</v>
      </c>
      <c r="AX14" s="320"/>
      <c r="AY14" s="320"/>
      <c r="AZ14" s="399"/>
      <c r="BA14" s="393"/>
      <c r="BB14" s="320" t="s">
        <v>245</v>
      </c>
      <c r="BC14" s="320"/>
      <c r="BD14" s="320"/>
      <c r="BE14" s="17"/>
      <c r="BF14" s="295"/>
    </row>
    <row r="15" spans="1:58" ht="15" thickBot="1" x14ac:dyDescent="0.35">
      <c r="B15" s="570">
        <v>0.44791666666666669</v>
      </c>
      <c r="C15" s="4"/>
      <c r="D15" s="36" t="str">
        <f>P10</f>
        <v>Jersey Shore Prospects</v>
      </c>
      <c r="E15" s="69"/>
      <c r="F15" s="476">
        <v>4</v>
      </c>
      <c r="G15" s="9"/>
      <c r="H15" s="36" t="str">
        <f>P14</f>
        <v>Monmouth Militia</v>
      </c>
      <c r="I15" s="69"/>
      <c r="J15" s="476">
        <v>0</v>
      </c>
      <c r="K15" s="9"/>
      <c r="L15" s="4"/>
      <c r="M15" s="4"/>
      <c r="P15" s="71" t="str">
        <f t="shared" si="0"/>
        <v>N.J. Marlins</v>
      </c>
      <c r="Q15" s="72">
        <f>(IF(J12&gt;J13,1,0))+(IF(J19&gt;J18,1,0))+(IF(F30&gt;F29,1,0))+(IF(F35&gt;F36,1,0))</f>
        <v>0</v>
      </c>
      <c r="R15" s="73">
        <f>(IF(J12&lt;J13,1,0))+(IF(J19&lt;J18,1,0))+(IF(F30&lt;F29,1,0))+(IF(F35&lt;F36,1,0))</f>
        <v>4</v>
      </c>
      <c r="S15" s="73">
        <f>IF(J12&lt;&gt;"",(IF(J12=J13,1,0)),0)+IF(J19&lt;&gt;"",(IF(J19=J18,1,0)),0)+IF(F30&lt;&gt;"",(IF(F29=F30,1,0)),0)+IF(F35&lt;&gt;"",(IF(F35=F36,1,0)),0)</f>
        <v>0</v>
      </c>
      <c r="T15" s="73">
        <f t="shared" si="1"/>
        <v>0</v>
      </c>
      <c r="U15" s="73">
        <f>J13+J18+F29+F36</f>
        <v>23</v>
      </c>
      <c r="V15" s="74">
        <f>J12+J19+F30+F35</f>
        <v>9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53" t="s">
        <v>366</v>
      </c>
      <c r="AN15" s="553" t="s">
        <v>412</v>
      </c>
      <c r="AS15" s="85"/>
      <c r="AT15" s="86"/>
      <c r="AV15" s="393"/>
      <c r="AW15" s="339">
        <f>B7</f>
        <v>41826</v>
      </c>
      <c r="AX15" s="320"/>
      <c r="AY15" s="320"/>
      <c r="AZ15" s="399"/>
      <c r="BA15" s="393"/>
      <c r="BB15" s="339">
        <f>$AW$15</f>
        <v>41826</v>
      </c>
      <c r="BC15" s="320"/>
      <c r="BD15" s="320"/>
      <c r="BE15" s="17"/>
    </row>
    <row r="16" spans="1:58" ht="15" thickBot="1" x14ac:dyDescent="0.35">
      <c r="B16" s="573"/>
      <c r="C16" s="4"/>
      <c r="D16" s="39" t="str">
        <f>P12</f>
        <v>L. Sluggers</v>
      </c>
      <c r="E16" s="75"/>
      <c r="F16" s="477">
        <v>4</v>
      </c>
      <c r="G16" s="9"/>
      <c r="H16" s="39" t="str">
        <f>P16</f>
        <v>Clarkstown Stars</v>
      </c>
      <c r="I16" s="75"/>
      <c r="J16" s="477">
        <v>8</v>
      </c>
      <c r="K16" s="9"/>
      <c r="L16" s="4"/>
      <c r="M16" s="4"/>
      <c r="P16" s="71" t="str">
        <f t="shared" ref="P16" si="2">AK18</f>
        <v>Clarkstown Stars</v>
      </c>
      <c r="Q16" s="72">
        <f>(IF(J16&gt;J15,1,0))+(IF(J18&gt;J19,1,0))+(IF(J30&gt;J29,1,0))+(IF(J35&gt;J36,1,0))</f>
        <v>4</v>
      </c>
      <c r="R16" s="73">
        <f>(IF(J16&lt;J15,1,0))+(IF(J18&lt;J19,1,0))+(IF(J30&lt;J29,1,0))+(IF(J35&lt;J36,1,0))</f>
        <v>0</v>
      </c>
      <c r="S16" s="73">
        <f>IF(J16&lt;&gt;"",(IF(J16=J15,1,0)),0)+IF(J18&lt;&gt;"",(IF(J18=J19,1,0)),0)+IF(J30&lt;&gt;"",(IF(J30=J29,1,0)),0)+IF(J35&lt;&gt;"",(IF(J35=J36,1,0)),0)</f>
        <v>0</v>
      </c>
      <c r="T16" s="73">
        <f t="shared" ref="T16" si="3">(Q16*2)+(S16*1)</f>
        <v>8</v>
      </c>
      <c r="U16" s="73">
        <f>J15+J19+J29+J36</f>
        <v>8</v>
      </c>
      <c r="V16" s="74">
        <f>J16+J18+J30+J35</f>
        <v>30</v>
      </c>
      <c r="W16" s="28"/>
      <c r="X16" s="34"/>
      <c r="Y16" s="294"/>
      <c r="Z16" s="34"/>
      <c r="AA16" s="33"/>
      <c r="AB16" s="33"/>
      <c r="AC16" s="33"/>
      <c r="AD16" s="33"/>
      <c r="AE16" s="33"/>
      <c r="AF16" s="33"/>
      <c r="AG16" s="33"/>
      <c r="AH16" s="33"/>
      <c r="AI16" s="295"/>
      <c r="AJ16" s="94">
        <v>6</v>
      </c>
      <c r="AK16" s="554" t="s">
        <v>387</v>
      </c>
      <c r="AN16" s="553" t="s">
        <v>406</v>
      </c>
      <c r="AS16" s="85"/>
      <c r="AT16" s="86"/>
      <c r="AU16" s="295"/>
      <c r="AV16" s="393"/>
      <c r="AW16" s="340" t="str">
        <f>D6</f>
        <v>Fair Haven</v>
      </c>
      <c r="AX16" s="340" t="str">
        <f>D7</f>
        <v>Field #1</v>
      </c>
      <c r="AY16" s="343" t="s">
        <v>135</v>
      </c>
      <c r="AZ16" s="404"/>
      <c r="BA16" s="393"/>
      <c r="BB16" s="340" t="str">
        <f>H6</f>
        <v>Red Bank Regional</v>
      </c>
      <c r="BC16" s="340" t="str">
        <f>H7</f>
        <v>JV Field</v>
      </c>
      <c r="BD16" s="320" t="s">
        <v>135</v>
      </c>
      <c r="BE16" s="17"/>
      <c r="BF16" s="295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4"/>
      <c r="Z17" s="34"/>
      <c r="AA17" s="33"/>
      <c r="AB17" s="33"/>
      <c r="AC17" s="33"/>
      <c r="AD17" s="33"/>
      <c r="AE17" s="33"/>
      <c r="AF17" s="33"/>
      <c r="AG17" s="33"/>
      <c r="AH17" s="33"/>
      <c r="AI17" s="295"/>
      <c r="AJ17" s="94">
        <v>7</v>
      </c>
      <c r="AK17" s="553" t="s">
        <v>406</v>
      </c>
      <c r="AN17" s="554" t="s">
        <v>413</v>
      </c>
      <c r="AS17" s="85"/>
      <c r="AT17" s="86"/>
      <c r="AU17" s="295"/>
      <c r="AV17" s="393"/>
      <c r="AW17" s="341">
        <f>B9</f>
        <v>0.375</v>
      </c>
      <c r="AX17" s="4"/>
      <c r="AY17" s="343"/>
      <c r="AZ17" s="404"/>
      <c r="BA17" s="393"/>
      <c r="BB17" s="341">
        <f>$AW$17</f>
        <v>0.375</v>
      </c>
      <c r="BC17" s="320"/>
      <c r="BD17" s="320"/>
      <c r="BE17" s="17"/>
      <c r="BF17" s="295"/>
    </row>
    <row r="18" spans="2:58" ht="15" thickBot="1" x14ac:dyDescent="0.35">
      <c r="B18" s="575">
        <v>4.1666666666666664E-2</v>
      </c>
      <c r="C18" s="4"/>
      <c r="D18" s="36" t="str">
        <f>P12</f>
        <v>L. Sluggers</v>
      </c>
      <c r="E18" s="69"/>
      <c r="F18" s="493">
        <v>3</v>
      </c>
      <c r="G18" s="9"/>
      <c r="H18" s="36" t="str">
        <f>P16</f>
        <v>Clarkstown Stars</v>
      </c>
      <c r="I18" s="69"/>
      <c r="J18" s="476">
        <v>1</v>
      </c>
      <c r="K18" s="9"/>
      <c r="L18" s="4"/>
      <c r="M18" s="4"/>
      <c r="P18" s="103" t="s">
        <v>160</v>
      </c>
      <c r="Q18" s="653" t="s">
        <v>136</v>
      </c>
      <c r="R18" s="654"/>
      <c r="S18" s="654"/>
      <c r="T18" s="654"/>
      <c r="U18" s="654"/>
      <c r="V18" s="655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53" t="s">
        <v>371</v>
      </c>
      <c r="AN18" s="554" t="s">
        <v>387</v>
      </c>
      <c r="AS18" s="85"/>
      <c r="AT18" s="86"/>
      <c r="AV18" s="393"/>
      <c r="AW18" s="333" t="str">
        <f>D9</f>
        <v>Arlington Baseball</v>
      </c>
      <c r="AX18" s="4"/>
      <c r="AY18" s="317"/>
      <c r="AZ18" s="404"/>
      <c r="BA18" s="393"/>
      <c r="BB18" s="4"/>
      <c r="BC18" s="333" t="str">
        <f>H9</f>
        <v>Jersey Stealth</v>
      </c>
      <c r="BD18" s="319"/>
      <c r="BE18" s="17"/>
    </row>
    <row r="19" spans="2:58" ht="15" thickBot="1" x14ac:dyDescent="0.35">
      <c r="B19" s="576"/>
      <c r="C19" s="4"/>
      <c r="D19" s="39" t="str">
        <f>P11</f>
        <v>Baseball U</v>
      </c>
      <c r="E19" s="75"/>
      <c r="F19" s="494">
        <v>0</v>
      </c>
      <c r="G19" s="9"/>
      <c r="H19" s="39" t="str">
        <f>P15</f>
        <v>N.J. Marlins</v>
      </c>
      <c r="I19" s="75"/>
      <c r="J19" s="477">
        <v>0</v>
      </c>
      <c r="K19" s="9"/>
      <c r="L19" s="4"/>
      <c r="M19" s="4"/>
      <c r="P19" s="40">
        <v>1</v>
      </c>
      <c r="Q19" s="656" t="s">
        <v>53</v>
      </c>
      <c r="R19" s="657"/>
      <c r="S19" s="657"/>
      <c r="T19" s="657"/>
      <c r="U19" s="657"/>
      <c r="V19" s="658"/>
      <c r="W19" s="28"/>
      <c r="X19" s="34"/>
      <c r="Y19" s="294"/>
      <c r="Z19" s="34"/>
      <c r="AA19" s="33"/>
      <c r="AB19" s="33"/>
      <c r="AC19" s="33"/>
      <c r="AD19" s="33"/>
      <c r="AE19" s="33"/>
      <c r="AF19" s="33"/>
      <c r="AG19" s="33"/>
      <c r="AH19" s="33"/>
      <c r="AI19" s="295"/>
      <c r="AJ19" s="94">
        <v>9</v>
      </c>
      <c r="AK19" s="95"/>
      <c r="AN19" s="95"/>
      <c r="AS19" s="85"/>
      <c r="AT19" s="86"/>
      <c r="AU19" s="295"/>
      <c r="AV19" s="393"/>
      <c r="AW19" s="333" t="str">
        <f>D10</f>
        <v>Jersey Shore Prospects</v>
      </c>
      <c r="AX19" s="4"/>
      <c r="AY19" s="318"/>
      <c r="AZ19" s="404"/>
      <c r="BA19" s="393"/>
      <c r="BB19" s="320"/>
      <c r="BC19" s="333" t="str">
        <f>H10</f>
        <v>Monmouth Militia</v>
      </c>
      <c r="BD19" s="321"/>
      <c r="BE19" s="17"/>
      <c r="BF19" s="295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659" t="s">
        <v>371</v>
      </c>
      <c r="R20" s="660"/>
      <c r="S20" s="660"/>
      <c r="T20" s="660"/>
      <c r="U20" s="660"/>
      <c r="V20" s="661"/>
      <c r="W20" s="28"/>
      <c r="X20" s="34"/>
      <c r="Y20" s="294"/>
      <c r="Z20" s="34"/>
      <c r="AA20" s="33"/>
      <c r="AB20" s="33"/>
      <c r="AC20" s="33"/>
      <c r="AD20" s="33"/>
      <c r="AE20" s="33"/>
      <c r="AF20" s="33"/>
      <c r="AG20" s="33"/>
      <c r="AH20" s="33"/>
      <c r="AI20" s="295"/>
      <c r="AJ20" s="94">
        <v>10</v>
      </c>
      <c r="AK20" s="97"/>
      <c r="AN20" s="95"/>
      <c r="AS20" s="85"/>
      <c r="AT20" s="86"/>
      <c r="AU20" s="295"/>
      <c r="AV20" s="393"/>
      <c r="AW20" s="320" t="s">
        <v>246</v>
      </c>
      <c r="AX20" s="319"/>
      <c r="AY20" s="319"/>
      <c r="AZ20" s="399"/>
      <c r="BA20" s="393"/>
      <c r="BB20" s="320" t="s">
        <v>246</v>
      </c>
      <c r="BC20" s="319"/>
      <c r="BD20" s="319"/>
      <c r="BE20" s="17"/>
      <c r="BF20" s="295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/>
      <c r="Q21" s="659"/>
      <c r="R21" s="660"/>
      <c r="S21" s="660"/>
      <c r="T21" s="660"/>
      <c r="U21" s="660"/>
      <c r="V21" s="661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3"/>
      <c r="AW21" s="320"/>
      <c r="AX21" s="320"/>
      <c r="AY21" s="320"/>
      <c r="AZ21" s="399"/>
      <c r="BA21" s="393"/>
      <c r="BB21" s="320"/>
      <c r="BC21" s="320"/>
      <c r="BD21" s="320"/>
      <c r="BE21" s="17"/>
    </row>
    <row r="22" spans="2:58" ht="15" thickBot="1" x14ac:dyDescent="0.35">
      <c r="B22" s="31"/>
      <c r="C22" s="16"/>
      <c r="D22" s="23"/>
      <c r="E22" s="101"/>
      <c r="F22" s="76"/>
      <c r="G22" s="434"/>
      <c r="H22" s="23"/>
      <c r="I22" s="75"/>
      <c r="J22" s="76"/>
      <c r="K22" s="434"/>
      <c r="L22" s="4"/>
      <c r="M22" s="4"/>
      <c r="P22" s="41"/>
      <c r="Q22" s="659"/>
      <c r="R22" s="660"/>
      <c r="S22" s="660"/>
      <c r="T22" s="660"/>
      <c r="U22" s="660"/>
      <c r="V22" s="661"/>
      <c r="W22" s="28"/>
      <c r="X22" s="34"/>
      <c r="Y22" s="294"/>
      <c r="Z22" s="34"/>
      <c r="AA22" s="34"/>
      <c r="AB22" s="34"/>
      <c r="AC22" s="34"/>
      <c r="AD22" s="34"/>
      <c r="AE22" s="34"/>
      <c r="AF22" s="34"/>
      <c r="AG22" s="34"/>
      <c r="AH22" s="34"/>
      <c r="AI22" s="294"/>
      <c r="AJ22" s="99">
        <v>12</v>
      </c>
      <c r="AK22" s="290"/>
      <c r="AN22" s="100"/>
      <c r="AS22" s="85"/>
      <c r="AT22" s="86"/>
      <c r="AU22" s="294"/>
      <c r="AV22" s="393"/>
      <c r="AW22" s="320" t="s">
        <v>247</v>
      </c>
      <c r="AX22" s="319"/>
      <c r="AY22" s="319"/>
      <c r="AZ22" s="399"/>
      <c r="BA22" s="393"/>
      <c r="BB22" s="320" t="s">
        <v>247</v>
      </c>
      <c r="BC22" s="319"/>
      <c r="BD22" s="319"/>
      <c r="BE22" s="17"/>
      <c r="BF22" s="294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3"/>
      <c r="AW23" s="320" t="s">
        <v>248</v>
      </c>
      <c r="AX23" s="321"/>
      <c r="AY23" s="322"/>
      <c r="AZ23" s="405"/>
      <c r="BA23" s="393"/>
      <c r="BB23" s="320" t="s">
        <v>248</v>
      </c>
      <c r="BC23" s="321"/>
      <c r="BD23" s="321"/>
      <c r="BE23" s="17"/>
    </row>
    <row r="24" spans="2:58" ht="15" thickBot="1" x14ac:dyDescent="0.35">
      <c r="B24" s="169" t="s">
        <v>238</v>
      </c>
      <c r="C24" s="5"/>
      <c r="D24" s="438" t="str">
        <f>D6</f>
        <v>Fair Haven</v>
      </c>
      <c r="E24" s="7"/>
      <c r="F24" s="8"/>
      <c r="G24" s="7"/>
      <c r="H24" s="444" t="str">
        <f>H6</f>
        <v>Red Bank Regional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4"/>
      <c r="AW24" s="395"/>
      <c r="AX24" s="395"/>
      <c r="AY24" s="396"/>
      <c r="AZ24" s="406"/>
      <c r="BA24" s="394"/>
      <c r="BB24" s="16"/>
      <c r="BC24" s="16"/>
      <c r="BD24" s="16"/>
      <c r="BE24" s="397"/>
    </row>
    <row r="25" spans="2:58" ht="16.2" thickBot="1" x14ac:dyDescent="0.35">
      <c r="B25" s="171">
        <v>41825</v>
      </c>
      <c r="C25" s="16"/>
      <c r="D25" s="441" t="str">
        <f>D7</f>
        <v>Field #1</v>
      </c>
      <c r="E25" s="9"/>
      <c r="F25" s="104" t="s">
        <v>135</v>
      </c>
      <c r="G25" s="9"/>
      <c r="H25" s="445" t="str">
        <f>H7</f>
        <v>JV Field</v>
      </c>
      <c r="I25" s="9"/>
      <c r="J25" s="104" t="s">
        <v>135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90"/>
      <c r="AW25" s="391" t="str">
        <f>AK26</f>
        <v>15/16U</v>
      </c>
      <c r="AX25" s="392"/>
      <c r="AY25" s="392"/>
      <c r="AZ25" s="398"/>
      <c r="BA25" s="390"/>
      <c r="BB25" s="391" t="str">
        <f>AK26</f>
        <v>15/16U</v>
      </c>
      <c r="BC25" s="392"/>
      <c r="BD25" s="392"/>
      <c r="BE25" s="57"/>
    </row>
    <row r="26" spans="2:58" ht="15" thickBot="1" x14ac:dyDescent="0.35">
      <c r="B26" s="582">
        <v>0.375</v>
      </c>
      <c r="C26" s="4"/>
      <c r="D26" s="36" t="str">
        <f>P10</f>
        <v>Jersey Shore Prospects</v>
      </c>
      <c r="E26" s="69"/>
      <c r="F26" s="476">
        <v>4</v>
      </c>
      <c r="G26" s="9"/>
      <c r="H26" s="36" t="str">
        <f>P9</f>
        <v>Arlington Baseball</v>
      </c>
      <c r="I26" s="69"/>
      <c r="J26" s="476">
        <v>7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604" t="s">
        <v>84</v>
      </c>
      <c r="AA26" s="605"/>
      <c r="AB26" s="28"/>
      <c r="AC26" s="28"/>
      <c r="AD26" s="28"/>
      <c r="AE26" s="28"/>
      <c r="AJ26" s="107" t="s">
        <v>161</v>
      </c>
      <c r="AK26" s="108" t="s">
        <v>145</v>
      </c>
      <c r="AS26" s="85"/>
      <c r="AT26" s="86"/>
      <c r="AV26" s="393"/>
      <c r="AW26" s="320" t="s">
        <v>244</v>
      </c>
      <c r="AX26" s="320"/>
      <c r="AY26" s="320"/>
      <c r="AZ26" s="399"/>
      <c r="BA26" s="393"/>
      <c r="BB26" s="320" t="s">
        <v>244</v>
      </c>
      <c r="BC26" s="320"/>
      <c r="BD26" s="320"/>
      <c r="BE26" s="17"/>
    </row>
    <row r="27" spans="2:58" ht="15" thickBot="1" x14ac:dyDescent="0.35">
      <c r="B27" s="573"/>
      <c r="C27" s="4"/>
      <c r="D27" s="39" t="str">
        <f>P11</f>
        <v>Baseball U</v>
      </c>
      <c r="E27" s="75"/>
      <c r="F27" s="477">
        <v>5</v>
      </c>
      <c r="G27" s="9"/>
      <c r="H27" s="39" t="str">
        <f>P12</f>
        <v>L. Sluggers</v>
      </c>
      <c r="I27" s="75"/>
      <c r="J27" s="477">
        <v>3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80">
        <v>1</v>
      </c>
      <c r="AA27" s="281" t="s">
        <v>81</v>
      </c>
      <c r="AB27" s="277"/>
      <c r="AC27" s="277"/>
      <c r="AD27" s="277"/>
      <c r="AE27" s="277"/>
      <c r="AJ27" s="109" t="s">
        <v>146</v>
      </c>
      <c r="AK27" s="110" t="s">
        <v>186</v>
      </c>
      <c r="AS27" s="85"/>
      <c r="AT27" s="86"/>
      <c r="AV27" s="393"/>
      <c r="AW27" s="320" t="s">
        <v>245</v>
      </c>
      <c r="AX27" s="320"/>
      <c r="AY27" s="320"/>
      <c r="AZ27" s="399"/>
      <c r="BA27" s="393"/>
      <c r="BB27" s="320" t="s">
        <v>245</v>
      </c>
      <c r="BC27" s="320"/>
      <c r="BD27" s="320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442"/>
      <c r="R28" s="442"/>
      <c r="S28" s="442"/>
      <c r="T28" s="442"/>
      <c r="U28" s="442"/>
      <c r="V28" s="442"/>
      <c r="Z28" s="278">
        <v>2</v>
      </c>
      <c r="AA28" s="279" t="s">
        <v>82</v>
      </c>
      <c r="AB28" s="287"/>
      <c r="AC28" s="287"/>
      <c r="AD28" s="287"/>
      <c r="AE28" s="287"/>
      <c r="AJ28" s="111"/>
      <c r="AK28" s="112" t="s">
        <v>77</v>
      </c>
      <c r="AS28" s="85"/>
      <c r="AT28" s="86"/>
      <c r="AV28" s="393"/>
      <c r="AW28" s="339">
        <f>$AW$15</f>
        <v>41826</v>
      </c>
      <c r="AX28" s="320"/>
      <c r="AY28" s="320"/>
      <c r="AZ28" s="399"/>
      <c r="BA28" s="393"/>
      <c r="BB28" s="339">
        <f>$AW$15</f>
        <v>41826</v>
      </c>
      <c r="BC28" s="320"/>
      <c r="BD28" s="320"/>
      <c r="BE28" s="17"/>
    </row>
    <row r="29" spans="2:58" x14ac:dyDescent="0.3">
      <c r="B29" s="570">
        <v>0.46875</v>
      </c>
      <c r="C29" s="4"/>
      <c r="D29" s="36" t="str">
        <f>P11</f>
        <v>Baseball U</v>
      </c>
      <c r="E29" s="69"/>
      <c r="F29" s="476">
        <v>3</v>
      </c>
      <c r="G29" s="9"/>
      <c r="H29" s="36" t="str">
        <f>P12</f>
        <v>L. Sluggers</v>
      </c>
      <c r="I29" s="69"/>
      <c r="J29" s="476">
        <v>7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8">
        <v>3</v>
      </c>
      <c r="AA29" s="437" t="s">
        <v>83</v>
      </c>
      <c r="AB29" s="277"/>
      <c r="AC29" s="277"/>
      <c r="AD29" s="277"/>
      <c r="AE29" s="277"/>
      <c r="AJ29" s="109" t="s">
        <v>164</v>
      </c>
      <c r="AK29" s="110" t="s">
        <v>76</v>
      </c>
      <c r="AS29" s="85"/>
      <c r="AT29" s="86"/>
      <c r="AV29" s="393"/>
      <c r="AW29" s="340" t="str">
        <f>AW16</f>
        <v>Fair Haven</v>
      </c>
      <c r="AX29" s="340" t="str">
        <f>AX16</f>
        <v>Field #1</v>
      </c>
      <c r="AY29" s="320" t="s">
        <v>135</v>
      </c>
      <c r="AZ29" s="399"/>
      <c r="BA29" s="393"/>
      <c r="BB29" s="340" t="str">
        <f>BB16</f>
        <v>Red Bank Regional</v>
      </c>
      <c r="BC29" s="340" t="str">
        <f>BC16</f>
        <v>JV Field</v>
      </c>
      <c r="BD29" s="320" t="s">
        <v>135</v>
      </c>
      <c r="BE29" s="17"/>
    </row>
    <row r="30" spans="2:58" ht="16.2" thickBot="1" x14ac:dyDescent="0.35">
      <c r="B30" s="573"/>
      <c r="C30" s="4"/>
      <c r="D30" s="39" t="str">
        <f>P15</f>
        <v>N.J. Marlins</v>
      </c>
      <c r="E30" s="75"/>
      <c r="F30" s="477">
        <v>2</v>
      </c>
      <c r="G30" s="9"/>
      <c r="H30" s="39" t="str">
        <f>P16</f>
        <v>Clarkstown Stars</v>
      </c>
      <c r="I30" s="75"/>
      <c r="J30" s="477">
        <v>9</v>
      </c>
      <c r="K30" s="9"/>
      <c r="L30" s="4"/>
      <c r="M30" s="4"/>
      <c r="P30" s="592" t="str">
        <f>AK26</f>
        <v>15/16U</v>
      </c>
      <c r="Q30" s="593"/>
      <c r="R30" s="593"/>
      <c r="S30" s="593"/>
      <c r="T30" s="593"/>
      <c r="U30" s="593"/>
      <c r="V30" s="594"/>
      <c r="AA30" s="606" t="s">
        <v>85</v>
      </c>
      <c r="AB30" s="606"/>
      <c r="AC30" s="606"/>
      <c r="AD30" s="606"/>
      <c r="AE30" s="606"/>
      <c r="AF30" s="606"/>
      <c r="AG30" s="606"/>
      <c r="AJ30" s="111"/>
      <c r="AK30" s="112" t="s">
        <v>54</v>
      </c>
      <c r="AS30" s="85"/>
      <c r="AT30" s="86"/>
      <c r="AV30" s="393"/>
      <c r="AW30" s="341">
        <f>B12</f>
        <v>0.35416666666666669</v>
      </c>
      <c r="AX30" s="320"/>
      <c r="AY30" s="320"/>
      <c r="AZ30" s="399"/>
      <c r="BA30" s="393"/>
      <c r="BB30" s="341">
        <f>$AW$30</f>
        <v>0.35416666666666669</v>
      </c>
      <c r="BC30" s="4"/>
      <c r="BD30" s="320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592" t="s">
        <v>148</v>
      </c>
      <c r="Q31" s="593"/>
      <c r="R31" s="593"/>
      <c r="S31" s="593"/>
      <c r="T31" s="593"/>
      <c r="U31" s="593"/>
      <c r="V31" s="594"/>
      <c r="Z31" s="639" t="s">
        <v>80</v>
      </c>
      <c r="AA31" s="610"/>
      <c r="AB31" s="288" t="s">
        <v>137</v>
      </c>
      <c r="AC31" s="289" t="s">
        <v>138</v>
      </c>
      <c r="AD31" s="288" t="s">
        <v>139</v>
      </c>
      <c r="AE31" s="288" t="s">
        <v>81</v>
      </c>
      <c r="AF31" s="288" t="s">
        <v>140</v>
      </c>
      <c r="AG31" s="288" t="s">
        <v>141</v>
      </c>
      <c r="AJ31" s="109" t="s">
        <v>165</v>
      </c>
      <c r="AK31" s="110"/>
      <c r="AN31" s="116"/>
      <c r="AS31" s="85"/>
      <c r="AT31" s="86"/>
      <c r="AV31" s="393"/>
      <c r="AW31" s="333" t="str">
        <f>D12</f>
        <v>Baseball U</v>
      </c>
      <c r="AX31" s="4"/>
      <c r="AY31" s="319"/>
      <c r="AZ31" s="399"/>
      <c r="BA31" s="393"/>
      <c r="BB31" s="320" t="str">
        <f>H12</f>
        <v>N.J. Marlins</v>
      </c>
      <c r="BC31" s="4"/>
      <c r="BD31" s="141"/>
      <c r="BE31" s="17"/>
    </row>
    <row r="32" spans="2:58" ht="15" thickBot="1" x14ac:dyDescent="0.35">
      <c r="B32" s="570">
        <v>6.25E-2</v>
      </c>
      <c r="C32" s="4"/>
      <c r="D32" s="36" t="str">
        <f>P14</f>
        <v>Monmouth Militia</v>
      </c>
      <c r="E32" s="117"/>
      <c r="F32" s="476">
        <v>2</v>
      </c>
      <c r="G32" s="9"/>
      <c r="H32" s="36" t="str">
        <f>P13</f>
        <v>Jersey Stealth</v>
      </c>
      <c r="I32" s="69"/>
      <c r="J32" s="476">
        <v>6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155</v>
      </c>
      <c r="AA32" s="71" t="s">
        <v>260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3"/>
      <c r="AW32" s="333" t="str">
        <f>D13</f>
        <v>Arlington Baseball</v>
      </c>
      <c r="AX32" s="4"/>
      <c r="AY32" s="321"/>
      <c r="AZ32" s="399"/>
      <c r="BA32" s="393"/>
      <c r="BB32" s="320" t="str">
        <f>H13</f>
        <v>Jersey Stealth</v>
      </c>
      <c r="BC32" s="4"/>
      <c r="BD32" s="329"/>
      <c r="BE32" s="17"/>
    </row>
    <row r="33" spans="2:57" ht="15" customHeight="1" thickBot="1" x14ac:dyDescent="0.35">
      <c r="B33" s="573"/>
      <c r="C33" s="4"/>
      <c r="D33" s="49" t="str">
        <f>P10</f>
        <v>Jersey Shore Prospects</v>
      </c>
      <c r="E33" s="9"/>
      <c r="F33" s="477">
        <v>12</v>
      </c>
      <c r="G33" s="9"/>
      <c r="H33" s="49" t="str">
        <f>P9</f>
        <v>Arlington Baseball</v>
      </c>
      <c r="I33" s="75"/>
      <c r="J33" s="477">
        <v>8</v>
      </c>
      <c r="K33" s="9"/>
      <c r="L33" s="4"/>
      <c r="M33" s="4"/>
      <c r="P33" s="589" t="str">
        <f>IF(J46&lt;&gt;"",(IF(J47&gt;J46,F47,F46)),"")</f>
        <v>Clarkstown Stars</v>
      </c>
      <c r="Q33" s="590"/>
      <c r="R33" s="590"/>
      <c r="S33" s="590"/>
      <c r="T33" s="590"/>
      <c r="U33" s="590"/>
      <c r="V33" s="591"/>
      <c r="Z33" s="66" t="s">
        <v>155</v>
      </c>
      <c r="AA33" s="71" t="s">
        <v>351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t="s">
        <v>238</v>
      </c>
      <c r="AK33" s="520">
        <v>41783</v>
      </c>
      <c r="AT33" s="86"/>
      <c r="AV33" s="393"/>
      <c r="AW33" s="320" t="s">
        <v>246</v>
      </c>
      <c r="AX33" s="319"/>
      <c r="AY33" s="319"/>
      <c r="AZ33" s="399"/>
      <c r="BA33" s="393"/>
      <c r="BB33" s="320" t="s">
        <v>246</v>
      </c>
      <c r="BC33" s="319"/>
      <c r="BD33" s="319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589"/>
      <c r="Q34" s="590"/>
      <c r="R34" s="590"/>
      <c r="S34" s="590"/>
      <c r="T34" s="590"/>
      <c r="U34" s="590"/>
      <c r="V34" s="591"/>
      <c r="Z34" s="91" t="s">
        <v>159</v>
      </c>
      <c r="AA34" s="71" t="s">
        <v>352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t="s">
        <v>239</v>
      </c>
      <c r="AK34" s="520">
        <v>41784</v>
      </c>
      <c r="AT34" s="86"/>
      <c r="AV34" s="393"/>
      <c r="AW34" s="320"/>
      <c r="AX34" s="320"/>
      <c r="AY34" s="320"/>
      <c r="AZ34" s="399"/>
      <c r="BA34" s="393"/>
      <c r="BB34" s="320"/>
      <c r="BC34" s="320"/>
      <c r="BD34" s="320"/>
      <c r="BE34" s="17"/>
    </row>
    <row r="35" spans="2:57" ht="15" thickBot="1" x14ac:dyDescent="0.35">
      <c r="B35" s="575">
        <v>0.15625</v>
      </c>
      <c r="C35" s="4"/>
      <c r="D35" s="36" t="str">
        <f>P15</f>
        <v>N.J. Marlins</v>
      </c>
      <c r="E35" s="69"/>
      <c r="F35" s="476">
        <v>2</v>
      </c>
      <c r="G35" s="9"/>
      <c r="H35" s="36" t="str">
        <f>P16</f>
        <v>Clarkstown Stars</v>
      </c>
      <c r="I35" s="69"/>
      <c r="J35" s="476">
        <v>12</v>
      </c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159</v>
      </c>
      <c r="AA35" s="285" t="s">
        <v>285</v>
      </c>
      <c r="AB35" s="285">
        <v>2</v>
      </c>
      <c r="AC35" s="285">
        <v>2</v>
      </c>
      <c r="AD35" s="285">
        <v>0</v>
      </c>
      <c r="AE35" s="285">
        <v>4</v>
      </c>
      <c r="AF35" s="285">
        <v>24</v>
      </c>
      <c r="AG35" s="285">
        <v>28</v>
      </c>
      <c r="AJ35" t="s">
        <v>277</v>
      </c>
      <c r="AK35" s="520">
        <v>41785</v>
      </c>
      <c r="AT35" s="86"/>
      <c r="AV35" s="393"/>
      <c r="AW35" s="320" t="s">
        <v>247</v>
      </c>
      <c r="AX35" s="319"/>
      <c r="AY35" s="319"/>
      <c r="AZ35" s="399"/>
      <c r="BA35" s="393"/>
      <c r="BB35" s="320" t="s">
        <v>247</v>
      </c>
      <c r="BC35" s="319"/>
      <c r="BD35" s="319"/>
      <c r="BE35" s="17"/>
    </row>
    <row r="36" spans="2:57" ht="15" thickBot="1" x14ac:dyDescent="0.35">
      <c r="B36" s="576"/>
      <c r="C36" s="4"/>
      <c r="D36" s="39" t="str">
        <f>P14</f>
        <v>Monmouth Militia</v>
      </c>
      <c r="E36" s="75"/>
      <c r="F36" s="477">
        <v>12</v>
      </c>
      <c r="G36" s="9"/>
      <c r="H36" s="39" t="str">
        <f>P13</f>
        <v>Jersey Stealth</v>
      </c>
      <c r="I36" s="75"/>
      <c r="J36" s="477">
        <v>1</v>
      </c>
      <c r="K36" s="4"/>
      <c r="L36" s="4"/>
      <c r="M36" s="4"/>
      <c r="Z36" s="152" t="s">
        <v>176</v>
      </c>
      <c r="AA36" s="285"/>
      <c r="AB36" s="285"/>
      <c r="AC36" s="285"/>
      <c r="AD36" s="285"/>
      <c r="AE36" s="285"/>
      <c r="AF36" s="285"/>
      <c r="AG36" s="285"/>
      <c r="AS36" s="86"/>
      <c r="AT36" s="86"/>
      <c r="AV36" s="393"/>
      <c r="AW36" s="320" t="s">
        <v>248</v>
      </c>
      <c r="AX36" s="321"/>
      <c r="AY36" s="321"/>
      <c r="AZ36" s="399"/>
      <c r="BA36" s="393"/>
      <c r="BB36" s="320" t="s">
        <v>248</v>
      </c>
      <c r="BC36" s="321"/>
      <c r="BD36" s="321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176</v>
      </c>
      <c r="AA37" s="285"/>
      <c r="AB37" s="285"/>
      <c r="AC37" s="285"/>
      <c r="AD37" s="285"/>
      <c r="AE37" s="285"/>
      <c r="AF37" s="285"/>
      <c r="AG37" s="285"/>
      <c r="AS37" s="86"/>
      <c r="AT37" s="86"/>
      <c r="AV37" s="394"/>
      <c r="AW37" s="16"/>
      <c r="AX37" s="411"/>
      <c r="AY37" s="123"/>
      <c r="AZ37" s="124"/>
      <c r="BA37" s="394"/>
      <c r="BB37" s="16"/>
      <c r="BC37" s="16"/>
      <c r="BD37" s="16"/>
      <c r="BE37" s="397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90"/>
      <c r="AW38" s="391" t="str">
        <f>AK26</f>
        <v>15/16U</v>
      </c>
      <c r="AX38" s="392"/>
      <c r="AY38" s="392"/>
      <c r="AZ38" s="398"/>
      <c r="BA38" s="390"/>
      <c r="BB38" s="391" t="str">
        <f>AK26</f>
        <v>15/16U</v>
      </c>
      <c r="BC38" s="392"/>
      <c r="BD38" s="392"/>
      <c r="BE38" s="57"/>
    </row>
    <row r="39" spans="2:57" ht="15" thickBot="1" x14ac:dyDescent="0.35">
      <c r="B39" s="31"/>
      <c r="C39" s="16"/>
      <c r="D39" s="23"/>
      <c r="E39" s="101"/>
      <c r="F39" s="76"/>
      <c r="G39" s="434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3"/>
      <c r="AW39" s="320" t="s">
        <v>244</v>
      </c>
      <c r="AX39" s="320"/>
      <c r="AY39" s="320"/>
      <c r="AZ39" s="399"/>
      <c r="BA39" s="393"/>
      <c r="BB39" s="320" t="s">
        <v>244</v>
      </c>
      <c r="BC39" s="320"/>
      <c r="BD39" s="320"/>
      <c r="BE39" s="17"/>
    </row>
    <row r="40" spans="2:57" ht="15" thickBot="1" x14ac:dyDescent="0.35">
      <c r="B40" s="16"/>
      <c r="AV40" s="393"/>
      <c r="AW40" s="320" t="s">
        <v>245</v>
      </c>
      <c r="AX40" s="320"/>
      <c r="AY40" s="320"/>
      <c r="AZ40" s="399"/>
      <c r="BA40" s="393"/>
      <c r="BB40" s="320" t="s">
        <v>245</v>
      </c>
      <c r="BC40" s="320"/>
      <c r="BD40" s="320"/>
      <c r="BE40" s="17"/>
    </row>
    <row r="41" spans="2:57" x14ac:dyDescent="0.3">
      <c r="B41" s="169" t="s">
        <v>239</v>
      </c>
      <c r="D41" s="130" t="str">
        <f>D24</f>
        <v>Fair Haven</v>
      </c>
      <c r="E41" s="7"/>
      <c r="F41" s="585" t="s">
        <v>136</v>
      </c>
      <c r="G41" s="585"/>
      <c r="H41" s="586"/>
      <c r="I41" s="157"/>
      <c r="J41" s="8"/>
      <c r="K41" s="9"/>
      <c r="L41" s="43" t="str">
        <f>H24</f>
        <v>Red Bank Regional</v>
      </c>
      <c r="M41" s="89"/>
      <c r="N41" s="642" t="s">
        <v>136</v>
      </c>
      <c r="O41" s="585"/>
      <c r="P41" s="586"/>
      <c r="Q41" s="157"/>
      <c r="R41" s="9"/>
      <c r="S41" s="9"/>
      <c r="T41" s="9"/>
      <c r="U41" s="9"/>
      <c r="V41" s="9"/>
      <c r="AV41" s="393"/>
      <c r="AW41" s="339">
        <f>$AW$15</f>
        <v>41826</v>
      </c>
      <c r="AX41" s="320"/>
      <c r="AY41" s="320"/>
      <c r="AZ41" s="399"/>
      <c r="BA41" s="393"/>
      <c r="BB41" s="339">
        <f>$AW$15</f>
        <v>41826</v>
      </c>
      <c r="BC41" s="320"/>
      <c r="BD41" s="320"/>
      <c r="BE41" s="17"/>
    </row>
    <row r="42" spans="2:57" ht="15" thickBot="1" x14ac:dyDescent="0.35">
      <c r="B42" s="256">
        <v>41826</v>
      </c>
      <c r="C42" s="16"/>
      <c r="D42" s="132" t="str">
        <f>D25</f>
        <v>Field #1</v>
      </c>
      <c r="E42" s="434"/>
      <c r="F42" s="640"/>
      <c r="G42" s="640"/>
      <c r="H42" s="641"/>
      <c r="I42" s="158" t="s">
        <v>135</v>
      </c>
      <c r="J42" s="13" t="s">
        <v>135</v>
      </c>
      <c r="K42" s="9"/>
      <c r="L42" s="50" t="str">
        <f>H25</f>
        <v>JV Field</v>
      </c>
      <c r="M42" s="92"/>
      <c r="N42" s="643"/>
      <c r="O42" s="640"/>
      <c r="P42" s="641"/>
      <c r="Q42" s="159" t="s">
        <v>135</v>
      </c>
      <c r="R42" s="9"/>
      <c r="S42" s="9"/>
      <c r="T42" s="9"/>
      <c r="U42" s="9"/>
      <c r="V42" s="9"/>
      <c r="AV42" s="393"/>
      <c r="AW42" s="339" t="str">
        <f>AW29</f>
        <v>Fair Haven</v>
      </c>
      <c r="AX42" s="340" t="str">
        <f>AX29</f>
        <v>Field #1</v>
      </c>
      <c r="AY42" s="320" t="s">
        <v>135</v>
      </c>
      <c r="AZ42" s="399"/>
      <c r="BA42" s="393"/>
      <c r="BB42" s="339" t="str">
        <f>BB16</f>
        <v>Red Bank Regional</v>
      </c>
      <c r="BC42" s="340" t="str">
        <f>BC16</f>
        <v>JV Field</v>
      </c>
      <c r="BD42" s="320"/>
      <c r="BE42" s="17"/>
    </row>
    <row r="43" spans="2:57" ht="15" thickBot="1" x14ac:dyDescent="0.35">
      <c r="B43" s="30"/>
      <c r="D43" s="51"/>
      <c r="E43" s="133"/>
      <c r="F43" s="636">
        <f>Q22</f>
        <v>0</v>
      </c>
      <c r="G43" s="637"/>
      <c r="H43" s="638"/>
      <c r="I43" s="443"/>
      <c r="J43" s="493"/>
      <c r="K43" s="9"/>
      <c r="L43" s="460"/>
      <c r="M43" s="161"/>
      <c r="N43" s="644">
        <f>Q21</f>
        <v>0</v>
      </c>
      <c r="O43" s="645"/>
      <c r="P43" s="646"/>
      <c r="Q43" s="493"/>
      <c r="R43" s="442"/>
      <c r="S43" s="442"/>
      <c r="T43" s="442"/>
      <c r="U43" s="442"/>
      <c r="V43" s="442"/>
      <c r="AV43" s="393"/>
      <c r="AW43" s="341">
        <f>B15</f>
        <v>0.44791666666666669</v>
      </c>
      <c r="AX43" s="320"/>
      <c r="AY43" s="4"/>
      <c r="AZ43" s="17"/>
      <c r="BA43" s="393"/>
      <c r="BB43" s="341">
        <f>$AW$43</f>
        <v>0.44791666666666669</v>
      </c>
      <c r="BC43" s="320"/>
      <c r="BD43" s="320" t="s">
        <v>135</v>
      </c>
      <c r="BE43" s="17"/>
    </row>
    <row r="44" spans="2:57" ht="15" thickBot="1" x14ac:dyDescent="0.35">
      <c r="B44" s="31"/>
      <c r="D44" s="52"/>
      <c r="E44" s="135"/>
      <c r="F44" s="647"/>
      <c r="G44" s="648"/>
      <c r="H44" s="649"/>
      <c r="I44" s="162"/>
      <c r="J44" s="494"/>
      <c r="K44" s="9"/>
      <c r="L44" s="461"/>
      <c r="M44" s="163"/>
      <c r="N44" s="644"/>
      <c r="O44" s="645"/>
      <c r="P44" s="646"/>
      <c r="Q44" s="494"/>
      <c r="R44" s="442"/>
      <c r="S44" s="442"/>
      <c r="T44" s="442"/>
      <c r="U44" s="442"/>
      <c r="V44" s="442"/>
      <c r="AV44" s="393"/>
      <c r="AW44" s="333" t="str">
        <f>D15</f>
        <v>Jersey Shore Prospects</v>
      </c>
      <c r="AX44" s="4"/>
      <c r="AY44" s="319"/>
      <c r="AZ44" s="399"/>
      <c r="BA44" s="393"/>
      <c r="BB44" s="333" t="str">
        <f>H15</f>
        <v>Monmouth Militia</v>
      </c>
      <c r="BC44" s="4"/>
      <c r="BD44" s="319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42"/>
      <c r="T45" s="442"/>
      <c r="U45" s="442"/>
      <c r="V45" s="442"/>
      <c r="AV45" s="393"/>
      <c r="AW45" s="333" t="str">
        <f>D16</f>
        <v>L. Sluggers</v>
      </c>
      <c r="AX45" s="4"/>
      <c r="AY45" s="321"/>
      <c r="AZ45" s="399"/>
      <c r="BA45" s="393"/>
      <c r="BB45" s="333" t="str">
        <f>H16</f>
        <v>Clarkstown Stars</v>
      </c>
      <c r="BC45" s="4"/>
      <c r="BD45" s="321"/>
      <c r="BE45" s="17"/>
    </row>
    <row r="46" spans="2:57" ht="15" thickBot="1" x14ac:dyDescent="0.35">
      <c r="B46" s="575">
        <v>0.13541666666666666</v>
      </c>
      <c r="D46" s="460" t="s">
        <v>427</v>
      </c>
      <c r="E46" s="140"/>
      <c r="F46" s="650" t="str">
        <f>Q20</f>
        <v>Clarkstown Stars</v>
      </c>
      <c r="G46" s="651"/>
      <c r="H46" s="652"/>
      <c r="I46" s="164"/>
      <c r="J46" s="493">
        <v>2</v>
      </c>
      <c r="K46" s="9"/>
      <c r="L46" s="9"/>
      <c r="M46" s="4"/>
      <c r="N46" s="166"/>
      <c r="O46" s="166"/>
      <c r="P46" s="166"/>
      <c r="Q46" s="442"/>
      <c r="R46" s="442"/>
      <c r="S46" s="442"/>
      <c r="T46" s="442"/>
      <c r="U46" s="442"/>
      <c r="V46" s="442"/>
      <c r="AV46" s="393"/>
      <c r="AW46" s="320" t="s">
        <v>246</v>
      </c>
      <c r="AX46" s="319"/>
      <c r="AY46" s="319"/>
      <c r="AZ46" s="399"/>
      <c r="BA46" s="393"/>
      <c r="BB46" s="320" t="s">
        <v>246</v>
      </c>
      <c r="BC46" s="319"/>
      <c r="BD46" s="319"/>
      <c r="BE46" s="17"/>
    </row>
    <row r="47" spans="2:57" ht="15" thickBot="1" x14ac:dyDescent="0.35">
      <c r="B47" s="576"/>
      <c r="D47" s="461" t="s">
        <v>428</v>
      </c>
      <c r="E47" s="142"/>
      <c r="F47" s="636" t="str">
        <f>Q19</f>
        <v>Baseball U</v>
      </c>
      <c r="G47" s="637"/>
      <c r="H47" s="638"/>
      <c r="I47" s="165"/>
      <c r="J47" s="494">
        <v>0</v>
      </c>
      <c r="K47" s="9"/>
      <c r="L47" s="9"/>
      <c r="M47" s="4"/>
      <c r="N47" s="166"/>
      <c r="O47" s="166"/>
      <c r="P47" s="166"/>
      <c r="Q47" s="442"/>
      <c r="R47" s="442"/>
      <c r="S47" s="442"/>
      <c r="T47" s="442"/>
      <c r="U47" s="442"/>
      <c r="V47" s="442"/>
      <c r="AV47" s="393"/>
      <c r="AW47" s="320"/>
      <c r="AX47" s="320"/>
      <c r="AY47" s="320"/>
      <c r="AZ47" s="399"/>
      <c r="BA47" s="393"/>
      <c r="BB47" s="320"/>
      <c r="BC47" s="320"/>
      <c r="BD47" s="320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3"/>
      <c r="AW48" s="320" t="s">
        <v>247</v>
      </c>
      <c r="AX48" s="319"/>
      <c r="AY48" s="319"/>
      <c r="AZ48" s="399"/>
      <c r="BA48" s="393"/>
      <c r="BB48" s="320" t="s">
        <v>247</v>
      </c>
      <c r="BC48" s="319"/>
      <c r="BD48" s="319"/>
      <c r="BE48" s="17"/>
    </row>
    <row r="49" spans="11:57" x14ac:dyDescent="0.3">
      <c r="K49" s="9"/>
      <c r="L49" s="4"/>
      <c r="M49" s="4"/>
      <c r="N49" s="442"/>
      <c r="O49" s="442"/>
      <c r="AV49" s="393"/>
      <c r="AW49" s="320" t="s">
        <v>248</v>
      </c>
      <c r="AX49" s="321"/>
      <c r="AY49" s="321"/>
      <c r="AZ49" s="399"/>
      <c r="BA49" s="393"/>
      <c r="BB49" s="320" t="s">
        <v>248</v>
      </c>
      <c r="BC49" s="321"/>
      <c r="BD49" s="321"/>
      <c r="BE49" s="17"/>
    </row>
    <row r="50" spans="11:57" ht="15" thickBot="1" x14ac:dyDescent="0.35">
      <c r="K50" s="9"/>
      <c r="L50" s="4"/>
      <c r="M50" s="4"/>
      <c r="N50" s="442"/>
      <c r="O50" s="442"/>
      <c r="AV50" s="394"/>
      <c r="AW50" s="16"/>
      <c r="AX50" s="16"/>
      <c r="AY50" s="16"/>
      <c r="AZ50" s="397"/>
      <c r="BA50" s="394"/>
      <c r="BB50" s="16"/>
      <c r="BC50" s="16"/>
      <c r="BD50" s="16"/>
      <c r="BE50" s="397"/>
    </row>
    <row r="51" spans="11:57" ht="15.6" x14ac:dyDescent="0.3">
      <c r="AV51" s="390"/>
      <c r="AW51" s="391" t="str">
        <f>AK26</f>
        <v>15/16U</v>
      </c>
      <c r="AX51" s="392"/>
      <c r="AY51" s="392"/>
      <c r="AZ51" s="398"/>
      <c r="BA51" s="390"/>
      <c r="BB51" s="391" t="str">
        <f>AK26</f>
        <v>15/16U</v>
      </c>
      <c r="BC51" s="392"/>
      <c r="BD51" s="392"/>
      <c r="BE51" s="57"/>
    </row>
    <row r="52" spans="11:57" x14ac:dyDescent="0.3">
      <c r="AV52" s="393"/>
      <c r="AW52" s="320" t="s">
        <v>244</v>
      </c>
      <c r="AX52" s="320"/>
      <c r="AY52" s="320"/>
      <c r="AZ52" s="399"/>
      <c r="BA52" s="393"/>
      <c r="BB52" s="320" t="s">
        <v>244</v>
      </c>
      <c r="BC52" s="320"/>
      <c r="BD52" s="320"/>
      <c r="BE52" s="17"/>
    </row>
    <row r="53" spans="11:57" x14ac:dyDescent="0.3">
      <c r="AV53" s="393"/>
      <c r="AW53" s="320" t="s">
        <v>245</v>
      </c>
      <c r="AX53" s="320"/>
      <c r="AY53" s="320"/>
      <c r="AZ53" s="399"/>
      <c r="BA53" s="393"/>
      <c r="BB53" s="320" t="s">
        <v>245</v>
      </c>
      <c r="BC53" s="320"/>
      <c r="BD53" s="320"/>
      <c r="BE53" s="17"/>
    </row>
    <row r="54" spans="11:57" x14ac:dyDescent="0.3">
      <c r="AV54" s="393"/>
      <c r="AW54" s="339">
        <f>$AW$15</f>
        <v>41826</v>
      </c>
      <c r="AX54" s="320"/>
      <c r="AY54" s="320"/>
      <c r="AZ54" s="399"/>
      <c r="BA54" s="393"/>
      <c r="BB54" s="339">
        <f>$AW$15</f>
        <v>41826</v>
      </c>
      <c r="BC54" s="320"/>
      <c r="BD54" s="320"/>
      <c r="BE54" s="17"/>
    </row>
    <row r="55" spans="11:57" x14ac:dyDescent="0.3">
      <c r="AV55" s="393"/>
      <c r="AW55" s="339" t="str">
        <f>AW42</f>
        <v>Fair Haven</v>
      </c>
      <c r="AX55" s="339" t="str">
        <f>AX42</f>
        <v>Field #1</v>
      </c>
      <c r="AY55" s="320"/>
      <c r="AZ55" s="399"/>
      <c r="BA55" s="393"/>
      <c r="BB55" s="339" t="str">
        <f>BB16</f>
        <v>Red Bank Regional</v>
      </c>
      <c r="BC55" s="340" t="str">
        <f>BC16</f>
        <v>JV Field</v>
      </c>
      <c r="BD55" s="320"/>
      <c r="BE55" s="17"/>
    </row>
    <row r="56" spans="11:57" x14ac:dyDescent="0.3">
      <c r="AV56" s="393"/>
      <c r="AW56" s="341">
        <f>B35</f>
        <v>0.15625</v>
      </c>
      <c r="AX56" s="320"/>
      <c r="AY56" s="320" t="s">
        <v>135</v>
      </c>
      <c r="AZ56" s="399"/>
      <c r="BA56" s="393"/>
      <c r="BB56" s="341">
        <f>$AW$56</f>
        <v>0.15625</v>
      </c>
      <c r="BC56" s="320"/>
      <c r="BD56" s="320" t="s">
        <v>135</v>
      </c>
      <c r="BE56" s="17"/>
    </row>
    <row r="57" spans="11:57" x14ac:dyDescent="0.3">
      <c r="AV57" s="393"/>
      <c r="AW57" s="333" t="str">
        <f>D18</f>
        <v>L. Sluggers</v>
      </c>
      <c r="AX57" s="4"/>
      <c r="AY57" s="319"/>
      <c r="AZ57" s="399"/>
      <c r="BA57" s="393"/>
      <c r="BB57" s="333" t="str">
        <f>H18</f>
        <v>Clarkstown Stars</v>
      </c>
      <c r="BC57" s="4"/>
      <c r="BD57" s="319"/>
      <c r="BE57" s="17"/>
    </row>
    <row r="58" spans="11:57" x14ac:dyDescent="0.3">
      <c r="AV58" s="393"/>
      <c r="AW58" s="333" t="str">
        <f>D19</f>
        <v>Baseball U</v>
      </c>
      <c r="AX58" s="4"/>
      <c r="AY58" s="321"/>
      <c r="AZ58" s="399"/>
      <c r="BA58" s="393"/>
      <c r="BB58" s="333" t="str">
        <f>H19</f>
        <v>N.J. Marlins</v>
      </c>
      <c r="BC58" s="4"/>
      <c r="BD58" s="321"/>
      <c r="BE58" s="17"/>
    </row>
    <row r="59" spans="11:57" x14ac:dyDescent="0.3">
      <c r="AV59" s="393"/>
      <c r="AW59" s="320" t="s">
        <v>246</v>
      </c>
      <c r="AX59" s="319"/>
      <c r="AY59" s="319"/>
      <c r="AZ59" s="399"/>
      <c r="BA59" s="393"/>
      <c r="BB59" s="320" t="s">
        <v>246</v>
      </c>
      <c r="BC59" s="319"/>
      <c r="BD59" s="319"/>
      <c r="BE59" s="17"/>
    </row>
    <row r="60" spans="11:57" x14ac:dyDescent="0.3">
      <c r="AV60" s="393"/>
      <c r="AW60" s="320"/>
      <c r="AX60" s="320"/>
      <c r="AY60" s="320"/>
      <c r="AZ60" s="399"/>
      <c r="BA60" s="393"/>
      <c r="BB60" s="320"/>
      <c r="BC60" s="320"/>
      <c r="BD60" s="320"/>
      <c r="BE60" s="17"/>
    </row>
    <row r="61" spans="11:57" x14ac:dyDescent="0.3">
      <c r="L61" s="61"/>
      <c r="AV61" s="393"/>
      <c r="AW61" s="320" t="s">
        <v>247</v>
      </c>
      <c r="AX61" s="319"/>
      <c r="AY61" s="319"/>
      <c r="AZ61" s="399"/>
      <c r="BA61" s="393"/>
      <c r="BB61" s="320" t="s">
        <v>247</v>
      </c>
      <c r="BC61" s="319"/>
      <c r="BD61" s="319"/>
      <c r="BE61" s="17"/>
    </row>
    <row r="62" spans="11:57" x14ac:dyDescent="0.3">
      <c r="AV62" s="393"/>
      <c r="AW62" s="320" t="s">
        <v>248</v>
      </c>
      <c r="AX62" s="321"/>
      <c r="AY62" s="321"/>
      <c r="AZ62" s="399"/>
      <c r="BA62" s="393"/>
      <c r="BB62" s="320" t="s">
        <v>248</v>
      </c>
      <c r="BC62" s="321"/>
      <c r="BD62" s="321"/>
      <c r="BE62" s="17"/>
    </row>
    <row r="63" spans="11:57" ht="15" thickBot="1" x14ac:dyDescent="0.35">
      <c r="AV63" s="394"/>
      <c r="AW63" s="395"/>
      <c r="AX63" s="395"/>
      <c r="AY63" s="395"/>
      <c r="AZ63" s="403"/>
      <c r="BA63" s="394"/>
      <c r="BB63" s="395"/>
      <c r="BC63" s="395"/>
      <c r="BD63" s="395"/>
      <c r="BE63" s="397"/>
    </row>
    <row r="64" spans="11:57" ht="15.6" x14ac:dyDescent="0.3">
      <c r="AV64" s="390"/>
      <c r="AW64" s="391" t="str">
        <f>AK26</f>
        <v>15/16U</v>
      </c>
      <c r="AX64" s="392"/>
      <c r="AY64" s="392"/>
      <c r="AZ64" s="398"/>
      <c r="BA64" s="390"/>
      <c r="BB64" s="391" t="str">
        <f>AK26</f>
        <v>15/16U</v>
      </c>
      <c r="BC64" s="392"/>
      <c r="BD64" s="392"/>
      <c r="BE64" s="57"/>
    </row>
    <row r="65" spans="48:57" x14ac:dyDescent="0.3">
      <c r="AV65" s="393"/>
      <c r="AW65" s="320" t="s">
        <v>244</v>
      </c>
      <c r="AX65" s="320"/>
      <c r="AY65" s="320"/>
      <c r="AZ65" s="399"/>
      <c r="BA65" s="393"/>
      <c r="BB65" s="320" t="s">
        <v>244</v>
      </c>
      <c r="BC65" s="320"/>
      <c r="BD65" s="320"/>
      <c r="BE65" s="17"/>
    </row>
    <row r="66" spans="48:57" x14ac:dyDescent="0.3">
      <c r="AV66" s="393"/>
      <c r="AW66" s="320" t="s">
        <v>245</v>
      </c>
      <c r="AX66" s="320"/>
      <c r="AY66" s="320"/>
      <c r="AZ66" s="399"/>
      <c r="BA66" s="393"/>
      <c r="BB66" s="320" t="s">
        <v>245</v>
      </c>
      <c r="BC66" s="320"/>
      <c r="BD66" s="320"/>
      <c r="BE66" s="17"/>
    </row>
    <row r="67" spans="48:57" x14ac:dyDescent="0.3">
      <c r="AV67" s="393"/>
      <c r="AW67" s="339">
        <f>$AW$15</f>
        <v>41826</v>
      </c>
      <c r="AX67" s="339" t="str">
        <f>AX55</f>
        <v>Field #1</v>
      </c>
      <c r="AY67" s="320"/>
      <c r="AZ67" s="399"/>
      <c r="BA67" s="393"/>
      <c r="BB67" s="339">
        <f>$AW$15</f>
        <v>41826</v>
      </c>
      <c r="BC67" s="320"/>
      <c r="BD67" s="320"/>
      <c r="BE67" s="17"/>
    </row>
    <row r="68" spans="48:57" x14ac:dyDescent="0.3">
      <c r="AV68" s="393"/>
      <c r="AW68" s="339" t="str">
        <f>AW55</f>
        <v>Fair Haven</v>
      </c>
      <c r="AX68" s="320"/>
      <c r="AY68" s="320"/>
      <c r="AZ68" s="399"/>
      <c r="BA68" s="393"/>
      <c r="BB68" s="339" t="str">
        <f>BB16</f>
        <v>Red Bank Regional</v>
      </c>
      <c r="BC68" s="340" t="str">
        <f>BC16</f>
        <v>JV Field</v>
      </c>
      <c r="BD68" s="320"/>
      <c r="BE68" s="17"/>
    </row>
    <row r="69" spans="48:57" x14ac:dyDescent="0.3">
      <c r="AV69" s="393"/>
      <c r="AW69" s="341">
        <f>B38</f>
        <v>0.22916666666666666</v>
      </c>
      <c r="AX69" s="320"/>
      <c r="AY69" s="320" t="s">
        <v>135</v>
      </c>
      <c r="AZ69" s="399"/>
      <c r="BA69" s="393"/>
      <c r="BB69" s="341">
        <f>$AW$69</f>
        <v>0.22916666666666666</v>
      </c>
      <c r="BC69" s="320"/>
      <c r="BD69" s="320" t="s">
        <v>135</v>
      </c>
      <c r="BE69" s="17"/>
    </row>
    <row r="70" spans="48:57" x14ac:dyDescent="0.3">
      <c r="AV70" s="393"/>
      <c r="AW70" s="333">
        <f>D21</f>
        <v>0</v>
      </c>
      <c r="AX70" s="4"/>
      <c r="AY70" s="319"/>
      <c r="AZ70" s="399"/>
      <c r="BA70" s="393"/>
      <c r="BB70" s="333">
        <f>H21</f>
        <v>0</v>
      </c>
      <c r="BC70" s="4"/>
      <c r="BD70" s="319"/>
      <c r="BE70" s="17"/>
    </row>
    <row r="71" spans="48:57" x14ac:dyDescent="0.3">
      <c r="AV71" s="393"/>
      <c r="AW71" s="333">
        <f>D22</f>
        <v>0</v>
      </c>
      <c r="AX71" s="4"/>
      <c r="AY71" s="321"/>
      <c r="AZ71" s="399"/>
      <c r="BA71" s="393"/>
      <c r="BB71" s="333">
        <f>H22</f>
        <v>0</v>
      </c>
      <c r="BC71" s="4"/>
      <c r="BD71" s="321"/>
      <c r="BE71" s="17"/>
    </row>
    <row r="72" spans="48:57" x14ac:dyDescent="0.3">
      <c r="AV72" s="393"/>
      <c r="AW72" s="320" t="s">
        <v>246</v>
      </c>
      <c r="AX72" s="319"/>
      <c r="AY72" s="319"/>
      <c r="AZ72" s="399"/>
      <c r="BA72" s="393"/>
      <c r="BB72" s="320" t="s">
        <v>246</v>
      </c>
      <c r="BC72" s="319"/>
      <c r="BD72" s="319"/>
      <c r="BE72" s="17"/>
    </row>
    <row r="73" spans="48:57" x14ac:dyDescent="0.3">
      <c r="AV73" s="393"/>
      <c r="AW73" s="320"/>
      <c r="AX73" s="320"/>
      <c r="AY73" s="320"/>
      <c r="AZ73" s="399"/>
      <c r="BA73" s="393"/>
      <c r="BB73" s="320"/>
      <c r="BC73" s="320"/>
      <c r="BD73" s="320"/>
      <c r="BE73" s="17"/>
    </row>
    <row r="74" spans="48:57" x14ac:dyDescent="0.3">
      <c r="AV74" s="393"/>
      <c r="AW74" s="320" t="s">
        <v>247</v>
      </c>
      <c r="AX74" s="319"/>
      <c r="AY74" s="319"/>
      <c r="AZ74" s="399"/>
      <c r="BA74" s="393"/>
      <c r="BB74" s="320" t="s">
        <v>247</v>
      </c>
      <c r="BC74" s="319"/>
      <c r="BD74" s="319"/>
      <c r="BE74" s="17"/>
    </row>
    <row r="75" spans="48:57" x14ac:dyDescent="0.3">
      <c r="AV75" s="393"/>
      <c r="AW75" s="320" t="s">
        <v>248</v>
      </c>
      <c r="AX75" s="321"/>
      <c r="AY75" s="321"/>
      <c r="AZ75" s="399"/>
      <c r="BA75" s="393"/>
      <c r="BB75" s="320" t="s">
        <v>248</v>
      </c>
      <c r="BC75" s="321"/>
      <c r="BD75" s="321"/>
      <c r="BE75" s="17"/>
    </row>
    <row r="76" spans="48:57" ht="15" thickBot="1" x14ac:dyDescent="0.35">
      <c r="AV76" s="394"/>
      <c r="AW76" s="16"/>
      <c r="AX76" s="16"/>
      <c r="AY76" s="16"/>
      <c r="AZ76" s="397"/>
      <c r="BA76" s="394"/>
      <c r="BB76" s="16"/>
      <c r="BC76" s="16"/>
      <c r="BD76" s="16"/>
      <c r="BE76" s="397"/>
    </row>
    <row r="77" spans="48:57" ht="15.6" x14ac:dyDescent="0.3">
      <c r="AV77" s="390"/>
      <c r="AW77" s="391" t="str">
        <f>AK26</f>
        <v>15/16U</v>
      </c>
      <c r="AX77" s="392"/>
      <c r="AY77" s="392"/>
      <c r="AZ77" s="398"/>
      <c r="BA77" s="390"/>
      <c r="BB77" s="391" t="str">
        <f>AK26</f>
        <v>15/16U</v>
      </c>
      <c r="BC77" s="392"/>
      <c r="BD77" s="392"/>
      <c r="BE77" s="57"/>
    </row>
    <row r="78" spans="48:57" x14ac:dyDescent="0.3">
      <c r="AV78" s="393"/>
      <c r="AW78" s="320" t="s">
        <v>244</v>
      </c>
      <c r="AX78" s="320"/>
      <c r="AY78" s="320"/>
      <c r="AZ78" s="399"/>
      <c r="BA78" s="393"/>
      <c r="BB78" s="320" t="s">
        <v>244</v>
      </c>
      <c r="BC78" s="320"/>
      <c r="BD78" s="320"/>
      <c r="BE78" s="17"/>
    </row>
    <row r="79" spans="48:57" x14ac:dyDescent="0.3">
      <c r="AV79" s="393"/>
      <c r="AW79" s="320" t="s">
        <v>245</v>
      </c>
      <c r="AX79" s="320"/>
      <c r="AY79" s="320"/>
      <c r="AZ79" s="399"/>
      <c r="BA79" s="393"/>
      <c r="BB79" s="320" t="s">
        <v>245</v>
      </c>
      <c r="BC79" s="320"/>
      <c r="BD79" s="320"/>
      <c r="BE79" s="17"/>
    </row>
    <row r="80" spans="48:57" x14ac:dyDescent="0.3">
      <c r="AV80" s="393"/>
      <c r="AW80" s="339">
        <f>$AW$15</f>
        <v>41826</v>
      </c>
      <c r="AX80" s="320"/>
      <c r="AY80" s="320"/>
      <c r="AZ80" s="399"/>
      <c r="BA80" s="393"/>
      <c r="BB80" s="339">
        <f>$AW$15</f>
        <v>41826</v>
      </c>
      <c r="BC80" s="320"/>
      <c r="BD80" s="320"/>
      <c r="BE80" s="17"/>
    </row>
    <row r="81" spans="48:57" x14ac:dyDescent="0.3">
      <c r="AV81" s="393"/>
      <c r="AW81" s="339">
        <f>L6</f>
        <v>0</v>
      </c>
      <c r="AX81" s="340">
        <f>L7</f>
        <v>0</v>
      </c>
      <c r="AY81" s="320"/>
      <c r="AZ81" s="399"/>
      <c r="BA81" s="393"/>
      <c r="BB81" s="339">
        <f>AW81</f>
        <v>0</v>
      </c>
      <c r="BC81" s="339">
        <f>AX81</f>
        <v>0</v>
      </c>
      <c r="BD81" s="320"/>
      <c r="BE81" s="17"/>
    </row>
    <row r="82" spans="48:57" x14ac:dyDescent="0.3">
      <c r="AV82" s="393"/>
      <c r="AW82" s="341">
        <f>$AW$17</f>
        <v>0.375</v>
      </c>
      <c r="AX82" s="320"/>
      <c r="AY82" s="343" t="s">
        <v>135</v>
      </c>
      <c r="AZ82" s="404"/>
      <c r="BA82" s="393"/>
      <c r="BB82" s="341">
        <f>$AW$30</f>
        <v>0.35416666666666669</v>
      </c>
      <c r="BC82" s="320"/>
      <c r="BD82" s="320" t="s">
        <v>135</v>
      </c>
      <c r="BE82" s="17"/>
    </row>
    <row r="83" spans="48:57" x14ac:dyDescent="0.3">
      <c r="AV83" s="393"/>
      <c r="AW83" s="333">
        <f>L9</f>
        <v>0</v>
      </c>
      <c r="AX83" s="4"/>
      <c r="AY83" s="317"/>
      <c r="AZ83" s="404"/>
      <c r="BA83" s="393"/>
      <c r="BB83" s="333">
        <f>L12</f>
        <v>0</v>
      </c>
      <c r="BC83" s="4"/>
      <c r="BD83" s="319"/>
      <c r="BE83" s="17"/>
    </row>
    <row r="84" spans="48:57" x14ac:dyDescent="0.3">
      <c r="AV84" s="393"/>
      <c r="AW84" s="333">
        <f>L10</f>
        <v>0</v>
      </c>
      <c r="AX84" s="4"/>
      <c r="AY84" s="318"/>
      <c r="AZ84" s="404"/>
      <c r="BA84" s="393"/>
      <c r="BB84" s="333">
        <f>L13</f>
        <v>0</v>
      </c>
      <c r="BC84" s="4"/>
      <c r="BD84" s="321"/>
      <c r="BE84" s="17"/>
    </row>
    <row r="85" spans="48:57" x14ac:dyDescent="0.3">
      <c r="AV85" s="393"/>
      <c r="AW85" s="320" t="s">
        <v>246</v>
      </c>
      <c r="AX85" s="319"/>
      <c r="AY85" s="319"/>
      <c r="AZ85" s="399"/>
      <c r="BA85" s="393"/>
      <c r="BB85" s="320" t="s">
        <v>246</v>
      </c>
      <c r="BC85" s="319"/>
      <c r="BD85" s="319"/>
      <c r="BE85" s="17"/>
    </row>
    <row r="86" spans="48:57" x14ac:dyDescent="0.3">
      <c r="AV86" s="393"/>
      <c r="AW86" s="320"/>
      <c r="AX86" s="320"/>
      <c r="AY86" s="320"/>
      <c r="AZ86" s="399"/>
      <c r="BA86" s="393"/>
      <c r="BB86" s="320"/>
      <c r="BC86" s="320"/>
      <c r="BD86" s="320"/>
      <c r="BE86" s="17"/>
    </row>
    <row r="87" spans="48:57" x14ac:dyDescent="0.3">
      <c r="AV87" s="393"/>
      <c r="AW87" s="320" t="s">
        <v>247</v>
      </c>
      <c r="AX87" s="319"/>
      <c r="AY87" s="319"/>
      <c r="AZ87" s="399"/>
      <c r="BA87" s="393"/>
      <c r="BB87" s="320" t="s">
        <v>247</v>
      </c>
      <c r="BC87" s="319"/>
      <c r="BD87" s="319"/>
      <c r="BE87" s="17"/>
    </row>
    <row r="88" spans="48:57" x14ac:dyDescent="0.3">
      <c r="AV88" s="393"/>
      <c r="AW88" s="320" t="s">
        <v>248</v>
      </c>
      <c r="AX88" s="321"/>
      <c r="AY88" s="322"/>
      <c r="AZ88" s="405"/>
      <c r="BA88" s="393"/>
      <c r="BB88" s="320" t="s">
        <v>248</v>
      </c>
      <c r="BC88" s="321"/>
      <c r="BD88" s="321"/>
      <c r="BE88" s="17"/>
    </row>
    <row r="89" spans="48:57" ht="15" thickBot="1" x14ac:dyDescent="0.35">
      <c r="AV89" s="394"/>
      <c r="AW89" s="395"/>
      <c r="AX89" s="395"/>
      <c r="AY89" s="396"/>
      <c r="AZ89" s="406"/>
      <c r="BA89" s="394"/>
      <c r="BB89" s="16"/>
      <c r="BC89" s="16"/>
      <c r="BD89" s="16"/>
      <c r="BE89" s="397"/>
    </row>
    <row r="90" spans="48:57" ht="15.6" x14ac:dyDescent="0.3">
      <c r="AV90" s="390"/>
      <c r="AW90" s="391" t="str">
        <f>AK26</f>
        <v>15/16U</v>
      </c>
      <c r="AX90" s="392"/>
      <c r="AY90" s="392"/>
      <c r="AZ90" s="398"/>
      <c r="BA90" s="390"/>
      <c r="BB90" s="391" t="str">
        <f>AK26</f>
        <v>15/16U</v>
      </c>
      <c r="BC90" s="392"/>
      <c r="BD90" s="392"/>
      <c r="BE90" s="57"/>
    </row>
    <row r="91" spans="48:57" x14ac:dyDescent="0.3">
      <c r="AV91" s="393"/>
      <c r="AW91" s="320" t="s">
        <v>244</v>
      </c>
      <c r="AX91" s="320"/>
      <c r="AY91" s="320"/>
      <c r="AZ91" s="399"/>
      <c r="BA91" s="393"/>
      <c r="BB91" s="320" t="s">
        <v>244</v>
      </c>
      <c r="BC91" s="320"/>
      <c r="BD91" s="320"/>
      <c r="BE91" s="17"/>
    </row>
    <row r="92" spans="48:57" x14ac:dyDescent="0.3">
      <c r="AV92" s="393"/>
      <c r="AW92" s="320" t="s">
        <v>245</v>
      </c>
      <c r="AX92" s="320"/>
      <c r="AY92" s="320"/>
      <c r="AZ92" s="399"/>
      <c r="BA92" s="393"/>
      <c r="BB92" s="320" t="s">
        <v>245</v>
      </c>
      <c r="BC92" s="320"/>
      <c r="BD92" s="320"/>
      <c r="BE92" s="17"/>
    </row>
    <row r="93" spans="48:57" x14ac:dyDescent="0.3">
      <c r="AV93" s="393"/>
      <c r="AW93" s="339">
        <f>$AW$80</f>
        <v>41826</v>
      </c>
      <c r="AX93" s="320"/>
      <c r="AY93" s="320"/>
      <c r="AZ93" s="399"/>
      <c r="BA93" s="393"/>
      <c r="BB93" s="339">
        <f>$AW$80</f>
        <v>41826</v>
      </c>
      <c r="BC93" s="320"/>
      <c r="BD93" s="320"/>
      <c r="BE93" s="17"/>
    </row>
    <row r="94" spans="48:57" x14ac:dyDescent="0.3">
      <c r="AV94" s="393"/>
      <c r="AW94" s="339">
        <f>AW81</f>
        <v>0</v>
      </c>
      <c r="AX94" s="339">
        <f>AX81</f>
        <v>0</v>
      </c>
      <c r="AY94" s="320"/>
      <c r="AZ94" s="399"/>
      <c r="BA94" s="393"/>
      <c r="BB94" s="339">
        <f>AW81</f>
        <v>0</v>
      </c>
      <c r="BC94" s="339">
        <f>AX81</f>
        <v>0</v>
      </c>
      <c r="BD94" s="320"/>
      <c r="BE94" s="17"/>
    </row>
    <row r="95" spans="48:57" x14ac:dyDescent="0.3">
      <c r="AV95" s="393"/>
      <c r="AW95" s="341">
        <f>$AW$43</f>
        <v>0.44791666666666669</v>
      </c>
      <c r="AX95" s="320"/>
      <c r="AY95" s="320" t="s">
        <v>135</v>
      </c>
      <c r="AZ95" s="399"/>
      <c r="BA95" s="393"/>
      <c r="BB95" s="341">
        <f>$AW$56</f>
        <v>0.15625</v>
      </c>
      <c r="BC95" s="4"/>
      <c r="BD95" s="320" t="s">
        <v>135</v>
      </c>
      <c r="BE95" s="17"/>
    </row>
    <row r="96" spans="48:57" x14ac:dyDescent="0.3">
      <c r="AV96" s="393"/>
      <c r="AW96" s="333">
        <f>L15</f>
        <v>0</v>
      </c>
      <c r="AX96" s="4"/>
      <c r="AY96" s="319"/>
      <c r="AZ96" s="399"/>
      <c r="BA96" s="393"/>
      <c r="BB96" s="333">
        <f>L18</f>
        <v>0</v>
      </c>
      <c r="BC96" s="4"/>
      <c r="BD96" s="141"/>
      <c r="BE96" s="17"/>
    </row>
    <row r="97" spans="48:57" x14ac:dyDescent="0.3">
      <c r="AV97" s="393"/>
      <c r="AW97" s="333">
        <f>L16</f>
        <v>0</v>
      </c>
      <c r="AX97" s="4"/>
      <c r="AY97" s="321"/>
      <c r="AZ97" s="399"/>
      <c r="BA97" s="393"/>
      <c r="BB97" s="333">
        <f>L19</f>
        <v>0</v>
      </c>
      <c r="BC97" s="4"/>
      <c r="BD97" s="329"/>
      <c r="BE97" s="17"/>
    </row>
    <row r="98" spans="48:57" x14ac:dyDescent="0.3">
      <c r="AV98" s="393"/>
      <c r="AW98" s="320" t="s">
        <v>246</v>
      </c>
      <c r="AX98" s="319"/>
      <c r="AY98" s="319"/>
      <c r="AZ98" s="399"/>
      <c r="BA98" s="393"/>
      <c r="BB98" s="320" t="s">
        <v>246</v>
      </c>
      <c r="BC98" s="319"/>
      <c r="BD98" s="319"/>
      <c r="BE98" s="17"/>
    </row>
    <row r="99" spans="48:57" x14ac:dyDescent="0.3">
      <c r="AV99" s="393"/>
      <c r="AW99" s="320"/>
      <c r="AX99" s="320"/>
      <c r="AY99" s="320"/>
      <c r="AZ99" s="399"/>
      <c r="BA99" s="393"/>
      <c r="BB99" s="320"/>
      <c r="BC99" s="320"/>
      <c r="BD99" s="320"/>
      <c r="BE99" s="17"/>
    </row>
    <row r="100" spans="48:57" x14ac:dyDescent="0.3">
      <c r="AV100" s="393"/>
      <c r="AW100" s="320" t="s">
        <v>247</v>
      </c>
      <c r="AX100" s="319"/>
      <c r="AY100" s="319"/>
      <c r="AZ100" s="399"/>
      <c r="BA100" s="393"/>
      <c r="BB100" s="320" t="s">
        <v>247</v>
      </c>
      <c r="BC100" s="319"/>
      <c r="BD100" s="319"/>
      <c r="BE100" s="17"/>
    </row>
    <row r="101" spans="48:57" x14ac:dyDescent="0.3">
      <c r="AV101" s="393"/>
      <c r="AW101" s="320" t="s">
        <v>248</v>
      </c>
      <c r="AX101" s="321"/>
      <c r="AY101" s="321"/>
      <c r="AZ101" s="399"/>
      <c r="BA101" s="393"/>
      <c r="BB101" s="320" t="s">
        <v>248</v>
      </c>
      <c r="BC101" s="321"/>
      <c r="BD101" s="321"/>
      <c r="BE101" s="17"/>
    </row>
    <row r="102" spans="48:57" ht="15" thickBot="1" x14ac:dyDescent="0.35">
      <c r="AV102" s="394"/>
      <c r="AW102" s="395"/>
      <c r="AX102" s="395"/>
      <c r="AY102" s="395"/>
      <c r="AZ102" s="403"/>
      <c r="BA102" s="394"/>
      <c r="BB102" s="395"/>
      <c r="BC102" s="395"/>
      <c r="BD102" s="395"/>
      <c r="BE102" s="397"/>
    </row>
    <row r="103" spans="48:57" ht="15.6" x14ac:dyDescent="0.3">
      <c r="AV103" s="390"/>
      <c r="AW103" s="391" t="str">
        <f>AK26</f>
        <v>15/16U</v>
      </c>
      <c r="AX103" s="392"/>
      <c r="AY103" s="392"/>
      <c r="AZ103" s="398"/>
      <c r="BA103" s="390"/>
      <c r="BB103" s="391" t="str">
        <f>AK26</f>
        <v>15/16U</v>
      </c>
      <c r="BC103" s="392"/>
      <c r="BD103" s="392"/>
      <c r="BE103" s="57"/>
    </row>
    <row r="104" spans="48:57" x14ac:dyDescent="0.3">
      <c r="AV104" s="393"/>
      <c r="AW104" s="320" t="s">
        <v>244</v>
      </c>
      <c r="AX104" s="320"/>
      <c r="AY104" s="320"/>
      <c r="AZ104" s="399"/>
      <c r="BA104" s="393"/>
      <c r="BB104" s="320" t="s">
        <v>244</v>
      </c>
      <c r="BC104" s="320"/>
      <c r="BD104" s="320"/>
      <c r="BE104" s="17"/>
    </row>
    <row r="105" spans="48:57" x14ac:dyDescent="0.3">
      <c r="AV105" s="393"/>
      <c r="AW105" s="320" t="s">
        <v>245</v>
      </c>
      <c r="AX105" s="320"/>
      <c r="AY105" s="320"/>
      <c r="AZ105" s="399"/>
      <c r="BA105" s="393"/>
      <c r="BB105" s="320" t="s">
        <v>245</v>
      </c>
      <c r="BC105" s="320"/>
      <c r="BD105" s="320"/>
      <c r="BE105" s="17"/>
    </row>
    <row r="106" spans="48:57" x14ac:dyDescent="0.3">
      <c r="AV106" s="393"/>
      <c r="AW106" s="339">
        <f>$AW$80</f>
        <v>41826</v>
      </c>
      <c r="AX106" s="320"/>
      <c r="AY106" s="320"/>
      <c r="AZ106" s="399"/>
      <c r="BA106" s="393"/>
      <c r="BB106" s="339">
        <f>B25</f>
        <v>41825</v>
      </c>
      <c r="BC106" s="320"/>
      <c r="BD106" s="320"/>
      <c r="BE106" s="17"/>
    </row>
    <row r="107" spans="48:57" x14ac:dyDescent="0.3">
      <c r="AV107" s="393"/>
      <c r="AW107" s="339">
        <f>AW81</f>
        <v>0</v>
      </c>
      <c r="AX107" s="412">
        <f>AX81</f>
        <v>0</v>
      </c>
      <c r="AY107" s="320"/>
      <c r="AZ107" s="399"/>
      <c r="BA107" s="393"/>
      <c r="BB107" s="339" t="str">
        <f>D24</f>
        <v>Fair Haven</v>
      </c>
      <c r="BC107" s="340" t="str">
        <f>D25</f>
        <v>Field #1</v>
      </c>
      <c r="BD107" s="320"/>
      <c r="BE107" s="17"/>
    </row>
    <row r="108" spans="48:57" x14ac:dyDescent="0.3">
      <c r="AV108" s="393"/>
      <c r="AW108" s="341">
        <f>$AW$69</f>
        <v>0.22916666666666666</v>
      </c>
      <c r="AX108" s="320"/>
      <c r="AY108" s="320" t="s">
        <v>135</v>
      </c>
      <c r="AZ108" s="399"/>
      <c r="BA108" s="393"/>
      <c r="BB108" s="341">
        <f>B26</f>
        <v>0.375</v>
      </c>
      <c r="BC108" s="320"/>
      <c r="BD108" s="320" t="s">
        <v>135</v>
      </c>
      <c r="BE108" s="17"/>
    </row>
    <row r="109" spans="48:57" x14ac:dyDescent="0.3">
      <c r="AV109" s="393"/>
      <c r="AW109" s="333">
        <f>L21</f>
        <v>0</v>
      </c>
      <c r="AX109" s="4"/>
      <c r="AY109" s="319"/>
      <c r="AZ109" s="399"/>
      <c r="BA109" s="393"/>
      <c r="BB109" s="333" t="str">
        <f>D26</f>
        <v>Jersey Shore Prospects</v>
      </c>
      <c r="BC109" s="4"/>
      <c r="BD109" s="319"/>
      <c r="BE109" s="17"/>
    </row>
    <row r="110" spans="48:57" x14ac:dyDescent="0.3">
      <c r="AV110" s="393"/>
      <c r="AW110" s="333">
        <f>L22</f>
        <v>0</v>
      </c>
      <c r="AX110" s="4"/>
      <c r="AY110" s="321"/>
      <c r="AZ110" s="399"/>
      <c r="BA110" s="393"/>
      <c r="BB110" s="333" t="str">
        <f>D27</f>
        <v>Baseball U</v>
      </c>
      <c r="BC110" s="4"/>
      <c r="BD110" s="321"/>
      <c r="BE110" s="17"/>
    </row>
    <row r="111" spans="48:57" x14ac:dyDescent="0.3">
      <c r="AV111" s="393"/>
      <c r="AW111" s="320" t="s">
        <v>246</v>
      </c>
      <c r="AX111" s="319"/>
      <c r="AY111" s="319"/>
      <c r="AZ111" s="399"/>
      <c r="BA111" s="393"/>
      <c r="BB111" s="320" t="s">
        <v>246</v>
      </c>
      <c r="BC111" s="319"/>
      <c r="BD111" s="319"/>
      <c r="BE111" s="17"/>
    </row>
    <row r="112" spans="48:57" x14ac:dyDescent="0.3">
      <c r="AV112" s="393"/>
      <c r="AW112" s="320"/>
      <c r="AX112" s="320"/>
      <c r="AY112" s="320"/>
      <c r="AZ112" s="399"/>
      <c r="BA112" s="393"/>
      <c r="BB112" s="320"/>
      <c r="BC112" s="320"/>
      <c r="BD112" s="320"/>
      <c r="BE112" s="17"/>
    </row>
    <row r="113" spans="48:57" x14ac:dyDescent="0.3">
      <c r="AV113" s="393"/>
      <c r="AW113" s="320" t="s">
        <v>247</v>
      </c>
      <c r="AX113" s="319"/>
      <c r="AY113" s="319"/>
      <c r="AZ113" s="399"/>
      <c r="BA113" s="393"/>
      <c r="BB113" s="320" t="s">
        <v>247</v>
      </c>
      <c r="BC113" s="319"/>
      <c r="BD113" s="319"/>
      <c r="BE113" s="17"/>
    </row>
    <row r="114" spans="48:57" x14ac:dyDescent="0.3">
      <c r="AV114" s="393"/>
      <c r="AW114" s="320" t="s">
        <v>248</v>
      </c>
      <c r="AX114" s="321"/>
      <c r="AY114" s="321"/>
      <c r="AZ114" s="399"/>
      <c r="BA114" s="393"/>
      <c r="BB114" s="320" t="s">
        <v>248</v>
      </c>
      <c r="BC114" s="321"/>
      <c r="BD114" s="321"/>
      <c r="BE114" s="17"/>
    </row>
    <row r="115" spans="48:57" ht="15" thickBot="1" x14ac:dyDescent="0.35">
      <c r="AV115" s="394"/>
      <c r="AW115" s="395"/>
      <c r="AX115" s="395"/>
      <c r="AY115" s="395"/>
      <c r="AZ115" s="403"/>
      <c r="BA115" s="394"/>
      <c r="BB115" s="395"/>
      <c r="BC115" s="395"/>
      <c r="BD115" s="395"/>
      <c r="BE115" s="397"/>
    </row>
    <row r="116" spans="48:57" ht="15.6" x14ac:dyDescent="0.3">
      <c r="AV116" s="390"/>
      <c r="AW116" s="391" t="str">
        <f>AK26</f>
        <v>15/16U</v>
      </c>
      <c r="AX116" s="392"/>
      <c r="AY116" s="392"/>
      <c r="AZ116" s="398"/>
      <c r="BA116" s="390"/>
      <c r="BB116" s="391" t="str">
        <f>AK26</f>
        <v>15/16U</v>
      </c>
      <c r="BC116" s="392"/>
      <c r="BD116" s="392"/>
      <c r="BE116" s="57"/>
    </row>
    <row r="117" spans="48:57" x14ac:dyDescent="0.3">
      <c r="AV117" s="393"/>
      <c r="AW117" s="320" t="s">
        <v>244</v>
      </c>
      <c r="AX117" s="320"/>
      <c r="AY117" s="320"/>
      <c r="AZ117" s="399"/>
      <c r="BA117" s="393"/>
      <c r="BB117" s="320" t="s">
        <v>244</v>
      </c>
      <c r="BC117" s="320"/>
      <c r="BD117" s="320"/>
      <c r="BE117" s="17"/>
    </row>
    <row r="118" spans="48:57" x14ac:dyDescent="0.3">
      <c r="AV118" s="393"/>
      <c r="AW118" s="320" t="s">
        <v>245</v>
      </c>
      <c r="AX118" s="320"/>
      <c r="AY118" s="320"/>
      <c r="AZ118" s="399"/>
      <c r="BA118" s="393"/>
      <c r="BB118" s="320" t="s">
        <v>245</v>
      </c>
      <c r="BC118" s="320"/>
      <c r="BD118" s="320"/>
      <c r="BE118" s="17"/>
    </row>
    <row r="119" spans="48:57" x14ac:dyDescent="0.3">
      <c r="AV119" s="393"/>
      <c r="AW119" s="339">
        <f>$BB$106</f>
        <v>41825</v>
      </c>
      <c r="AX119" s="320"/>
      <c r="AY119" s="320"/>
      <c r="AZ119" s="399"/>
      <c r="BA119" s="393"/>
      <c r="BB119" s="339">
        <f>$BB$106</f>
        <v>41825</v>
      </c>
      <c r="BC119" s="320"/>
      <c r="BD119" s="320"/>
      <c r="BE119" s="17"/>
    </row>
    <row r="120" spans="48:57" x14ac:dyDescent="0.3">
      <c r="AV120" s="393"/>
      <c r="AW120" s="339" t="str">
        <f>$BB$107</f>
        <v>Fair Haven</v>
      </c>
      <c r="AX120" s="341" t="str">
        <f>$BC$107</f>
        <v>Field #1</v>
      </c>
      <c r="AY120" s="320" t="s">
        <v>135</v>
      </c>
      <c r="AZ120" s="399"/>
      <c r="BA120" s="393"/>
      <c r="BB120" s="339" t="str">
        <f>$BB$107</f>
        <v>Fair Haven</v>
      </c>
      <c r="BC120" s="341" t="str">
        <f>$BC$107</f>
        <v>Field #1</v>
      </c>
      <c r="BD120" s="320" t="s">
        <v>135</v>
      </c>
      <c r="BE120" s="17"/>
    </row>
    <row r="121" spans="48:57" x14ac:dyDescent="0.3">
      <c r="AV121" s="393"/>
      <c r="AW121" s="341">
        <f>B29</f>
        <v>0.46875</v>
      </c>
      <c r="AX121" s="333"/>
      <c r="AY121" s="320"/>
      <c r="AZ121" s="399"/>
      <c r="BA121" s="393"/>
      <c r="BB121" s="341">
        <f>B32</f>
        <v>6.25E-2</v>
      </c>
      <c r="BC121" s="320"/>
      <c r="BD121" s="320"/>
      <c r="BE121" s="17"/>
    </row>
    <row r="122" spans="48:57" x14ac:dyDescent="0.3">
      <c r="AV122" s="393"/>
      <c r="AW122" s="333" t="str">
        <f>D29</f>
        <v>Baseball U</v>
      </c>
      <c r="AX122" s="4"/>
      <c r="AY122" s="319"/>
      <c r="AZ122" s="399"/>
      <c r="BA122" s="393"/>
      <c r="BB122" s="320" t="str">
        <f>D32</f>
        <v>Monmouth Militia</v>
      </c>
      <c r="BC122" s="4"/>
      <c r="BD122" s="319"/>
      <c r="BE122" s="17"/>
    </row>
    <row r="123" spans="48:57" x14ac:dyDescent="0.3">
      <c r="AV123" s="393"/>
      <c r="AW123" s="333" t="str">
        <f>D30</f>
        <v>N.J. Marlins</v>
      </c>
      <c r="AX123" s="4"/>
      <c r="AY123" s="321"/>
      <c r="AZ123" s="399"/>
      <c r="BA123" s="393"/>
      <c r="BB123" s="333" t="str">
        <f>D33</f>
        <v>Jersey Shore Prospects</v>
      </c>
      <c r="BC123" s="4"/>
      <c r="BD123" s="321"/>
      <c r="BE123" s="17"/>
    </row>
    <row r="124" spans="48:57" x14ac:dyDescent="0.3">
      <c r="AV124" s="393"/>
      <c r="AW124" s="320" t="s">
        <v>246</v>
      </c>
      <c r="AX124" s="319"/>
      <c r="AY124" s="319"/>
      <c r="AZ124" s="399"/>
      <c r="BA124" s="393"/>
      <c r="BB124" s="320" t="s">
        <v>246</v>
      </c>
      <c r="BC124" s="332"/>
      <c r="BD124" s="319"/>
      <c r="BE124" s="17"/>
    </row>
    <row r="125" spans="48:57" x14ac:dyDescent="0.3">
      <c r="AV125" s="393"/>
      <c r="AW125" s="320"/>
      <c r="AX125" s="320"/>
      <c r="AY125" s="320"/>
      <c r="AZ125" s="399"/>
      <c r="BA125" s="393"/>
      <c r="BB125" s="320"/>
      <c r="BC125" s="320"/>
      <c r="BD125" s="320"/>
      <c r="BE125" s="17"/>
    </row>
    <row r="126" spans="48:57" x14ac:dyDescent="0.3">
      <c r="AV126" s="393"/>
      <c r="AW126" s="320" t="s">
        <v>247</v>
      </c>
      <c r="AX126" s="319"/>
      <c r="AY126" s="319"/>
      <c r="AZ126" s="399"/>
      <c r="BA126" s="393"/>
      <c r="BB126" s="320" t="s">
        <v>247</v>
      </c>
      <c r="BC126" s="319"/>
      <c r="BD126" s="319"/>
      <c r="BE126" s="17"/>
    </row>
    <row r="127" spans="48:57" x14ac:dyDescent="0.3">
      <c r="AV127" s="393"/>
      <c r="AW127" s="320" t="s">
        <v>248</v>
      </c>
      <c r="AX127" s="321"/>
      <c r="AY127" s="321"/>
      <c r="AZ127" s="399"/>
      <c r="BA127" s="393"/>
      <c r="BB127" s="320" t="s">
        <v>248</v>
      </c>
      <c r="BC127" s="321"/>
      <c r="BD127" s="321"/>
      <c r="BE127" s="17"/>
    </row>
    <row r="128" spans="48:57" ht="15" thickBot="1" x14ac:dyDescent="0.35">
      <c r="AV128" s="394"/>
      <c r="AW128" s="395"/>
      <c r="AX128" s="395"/>
      <c r="AY128" s="395"/>
      <c r="AZ128" s="403"/>
      <c r="BA128" s="394"/>
      <c r="BB128" s="395"/>
      <c r="BC128" s="395"/>
      <c r="BD128" s="395"/>
      <c r="BE128" s="397"/>
    </row>
    <row r="129" spans="48:57" ht="15.6" x14ac:dyDescent="0.3">
      <c r="AV129" s="390"/>
      <c r="AW129" s="391" t="str">
        <f>AK26</f>
        <v>15/16U</v>
      </c>
      <c r="AX129" s="392"/>
      <c r="AY129" s="392"/>
      <c r="AZ129" s="398"/>
      <c r="BA129" s="390"/>
      <c r="BB129" s="391" t="str">
        <f>AK26</f>
        <v>15/16U</v>
      </c>
      <c r="BC129" s="5"/>
      <c r="BD129" s="392"/>
      <c r="BE129" s="57"/>
    </row>
    <row r="130" spans="48:57" x14ac:dyDescent="0.3">
      <c r="AV130" s="393"/>
      <c r="AW130" s="320" t="s">
        <v>244</v>
      </c>
      <c r="AX130" s="320"/>
      <c r="AY130" s="320"/>
      <c r="AZ130" s="399"/>
      <c r="BA130" s="393"/>
      <c r="BB130" s="320" t="s">
        <v>244</v>
      </c>
      <c r="BC130" s="320"/>
      <c r="BD130" s="320"/>
      <c r="BE130" s="17"/>
    </row>
    <row r="131" spans="48:57" x14ac:dyDescent="0.3">
      <c r="AV131" s="393"/>
      <c r="AW131" s="320" t="s">
        <v>245</v>
      </c>
      <c r="AX131" s="320"/>
      <c r="AY131" s="320"/>
      <c r="AZ131" s="399"/>
      <c r="BA131" s="393"/>
      <c r="BB131" s="320" t="s">
        <v>245</v>
      </c>
      <c r="BC131" s="320"/>
      <c r="BD131" s="320"/>
      <c r="BE131" s="17"/>
    </row>
    <row r="132" spans="48:57" x14ac:dyDescent="0.3">
      <c r="AV132" s="393"/>
      <c r="AW132" s="339">
        <f>$BB$106</f>
        <v>41825</v>
      </c>
      <c r="AX132" s="320"/>
      <c r="AY132" s="320"/>
      <c r="AZ132" s="399"/>
      <c r="BA132" s="393"/>
      <c r="BB132" s="339">
        <f>$BB$106</f>
        <v>41825</v>
      </c>
      <c r="BC132" s="320"/>
      <c r="BD132" s="320"/>
      <c r="BE132" s="17"/>
    </row>
    <row r="133" spans="48:57" x14ac:dyDescent="0.3">
      <c r="AV133" s="393"/>
      <c r="AW133" s="339" t="str">
        <f>$BB$107</f>
        <v>Fair Haven</v>
      </c>
      <c r="AX133" s="341" t="str">
        <f>$BC$107</f>
        <v>Field #1</v>
      </c>
      <c r="AY133" s="320" t="s">
        <v>135</v>
      </c>
      <c r="AZ133" s="399"/>
      <c r="BA133" s="393"/>
      <c r="BB133" s="339" t="str">
        <f>$BB$107</f>
        <v>Fair Haven</v>
      </c>
      <c r="BC133" s="341" t="str">
        <f>$BC$107</f>
        <v>Field #1</v>
      </c>
      <c r="BD133" s="320" t="s">
        <v>135</v>
      </c>
      <c r="BE133" s="17"/>
    </row>
    <row r="134" spans="48:57" x14ac:dyDescent="0.3">
      <c r="AV134" s="393"/>
      <c r="AW134" s="341">
        <f>B35</f>
        <v>0.15625</v>
      </c>
      <c r="AX134" s="333"/>
      <c r="AY134" s="320"/>
      <c r="AZ134" s="399"/>
      <c r="BA134" s="393"/>
      <c r="BB134" s="341">
        <f>B38</f>
        <v>0.22916666666666666</v>
      </c>
      <c r="BC134" s="320"/>
      <c r="BD134" s="320"/>
      <c r="BE134" s="17"/>
    </row>
    <row r="135" spans="48:57" x14ac:dyDescent="0.3">
      <c r="AV135" s="393"/>
      <c r="AW135" s="333" t="str">
        <f>D35</f>
        <v>N.J. Marlins</v>
      </c>
      <c r="AX135" s="4"/>
      <c r="AY135" s="319"/>
      <c r="AZ135" s="399"/>
      <c r="BA135" s="393"/>
      <c r="BB135" s="333">
        <f>D38</f>
        <v>0</v>
      </c>
      <c r="BC135" s="4"/>
      <c r="BD135" s="319"/>
      <c r="BE135" s="17"/>
    </row>
    <row r="136" spans="48:57" x14ac:dyDescent="0.3">
      <c r="AV136" s="393"/>
      <c r="AW136" s="333" t="str">
        <f>D36</f>
        <v>Monmouth Militia</v>
      </c>
      <c r="AX136" s="4"/>
      <c r="AY136" s="319"/>
      <c r="AZ136" s="399"/>
      <c r="BA136" s="393"/>
      <c r="BB136" s="333">
        <f>D39</f>
        <v>0</v>
      </c>
      <c r="BC136" s="4"/>
      <c r="BD136" s="319"/>
      <c r="BE136" s="17"/>
    </row>
    <row r="137" spans="48:57" x14ac:dyDescent="0.3">
      <c r="AV137" s="393"/>
      <c r="AW137" s="320" t="s">
        <v>246</v>
      </c>
      <c r="AX137" s="319"/>
      <c r="AY137" s="319"/>
      <c r="AZ137" s="399"/>
      <c r="BA137" s="393"/>
      <c r="BB137" s="320" t="s">
        <v>246</v>
      </c>
      <c r="BC137" s="332"/>
      <c r="BD137" s="319"/>
      <c r="BE137" s="17"/>
    </row>
    <row r="138" spans="48:57" x14ac:dyDescent="0.3">
      <c r="AV138" s="393"/>
      <c r="AW138" s="320"/>
      <c r="AX138" s="320"/>
      <c r="AY138" s="320"/>
      <c r="AZ138" s="399"/>
      <c r="BA138" s="393"/>
      <c r="BB138" s="320"/>
      <c r="BC138" s="320"/>
      <c r="BD138" s="320"/>
      <c r="BE138" s="17"/>
    </row>
    <row r="139" spans="48:57" x14ac:dyDescent="0.3">
      <c r="AV139" s="393"/>
      <c r="AW139" s="320" t="s">
        <v>247</v>
      </c>
      <c r="AX139" s="319"/>
      <c r="AY139" s="319"/>
      <c r="AZ139" s="399"/>
      <c r="BA139" s="393"/>
      <c r="BB139" s="320" t="s">
        <v>247</v>
      </c>
      <c r="BC139" s="319"/>
      <c r="BD139" s="319"/>
      <c r="BE139" s="17"/>
    </row>
    <row r="140" spans="48:57" x14ac:dyDescent="0.3">
      <c r="AV140" s="393"/>
      <c r="AW140" s="320" t="s">
        <v>248</v>
      </c>
      <c r="AX140" s="321"/>
      <c r="AY140" s="321"/>
      <c r="AZ140" s="399"/>
      <c r="BA140" s="393"/>
      <c r="BB140" s="320" t="s">
        <v>248</v>
      </c>
      <c r="BC140" s="321"/>
      <c r="BD140" s="321"/>
      <c r="BE140" s="17"/>
    </row>
    <row r="141" spans="48:57" ht="15" thickBot="1" x14ac:dyDescent="0.35">
      <c r="AV141" s="394"/>
      <c r="AW141" s="395"/>
      <c r="AX141" s="395"/>
      <c r="AY141" s="395"/>
      <c r="AZ141" s="403"/>
      <c r="BA141" s="394"/>
      <c r="BB141" s="395"/>
      <c r="BC141" s="395"/>
      <c r="BD141" s="395"/>
      <c r="BE141" s="397"/>
    </row>
    <row r="142" spans="48:57" ht="15.6" x14ac:dyDescent="0.3">
      <c r="AV142" s="390"/>
      <c r="AW142" s="391" t="str">
        <f>AK26</f>
        <v>15/16U</v>
      </c>
      <c r="AX142" s="392"/>
      <c r="AY142" s="392"/>
      <c r="AZ142" s="398"/>
      <c r="BA142" s="390"/>
      <c r="BB142" s="391" t="str">
        <f>AK26</f>
        <v>15/16U</v>
      </c>
      <c r="BC142" s="5"/>
      <c r="BD142" s="392"/>
      <c r="BE142" s="57"/>
    </row>
    <row r="143" spans="48:57" x14ac:dyDescent="0.3">
      <c r="AV143" s="393"/>
      <c r="AW143" s="320" t="s">
        <v>244</v>
      </c>
      <c r="AX143" s="320"/>
      <c r="AY143" s="320"/>
      <c r="AZ143" s="399"/>
      <c r="BA143" s="393"/>
      <c r="BB143" s="320" t="s">
        <v>244</v>
      </c>
      <c r="BC143" s="320"/>
      <c r="BD143" s="320"/>
      <c r="BE143" s="17"/>
    </row>
    <row r="144" spans="48:57" x14ac:dyDescent="0.3">
      <c r="AV144" s="393"/>
      <c r="AW144" s="320" t="s">
        <v>245</v>
      </c>
      <c r="AX144" s="320"/>
      <c r="AY144" s="320"/>
      <c r="AZ144" s="399"/>
      <c r="BA144" s="393"/>
      <c r="BB144" s="320" t="s">
        <v>245</v>
      </c>
      <c r="BC144" s="320"/>
      <c r="BD144" s="320"/>
      <c r="BE144" s="17"/>
    </row>
    <row r="145" spans="48:57" x14ac:dyDescent="0.3">
      <c r="AV145" s="393"/>
      <c r="AW145" s="339">
        <f>$AW$132</f>
        <v>41825</v>
      </c>
      <c r="AX145" s="320"/>
      <c r="AY145" s="320"/>
      <c r="AZ145" s="399"/>
      <c r="BA145" s="393"/>
      <c r="BB145" s="339">
        <f>$AW$132</f>
        <v>41825</v>
      </c>
      <c r="BC145" s="320"/>
      <c r="BD145" s="320"/>
      <c r="BE145" s="17"/>
    </row>
    <row r="146" spans="48:57" x14ac:dyDescent="0.3">
      <c r="AV146" s="393"/>
      <c r="AW146" s="340" t="str">
        <f>H24</f>
        <v>Red Bank Regional</v>
      </c>
      <c r="AX146" s="341" t="str">
        <f>H25</f>
        <v>JV Field</v>
      </c>
      <c r="AY146" s="320" t="s">
        <v>135</v>
      </c>
      <c r="AZ146" s="399"/>
      <c r="BA146" s="393"/>
      <c r="BB146" s="340" t="str">
        <f>$AW$146</f>
        <v>Red Bank Regional</v>
      </c>
      <c r="BC146" s="341" t="str">
        <f>$AX$146</f>
        <v>JV Field</v>
      </c>
      <c r="BD146" s="320" t="s">
        <v>135</v>
      </c>
      <c r="BE146" s="17"/>
    </row>
    <row r="147" spans="48:57" x14ac:dyDescent="0.3">
      <c r="AV147" s="393"/>
      <c r="AW147" s="341">
        <f>B26</f>
        <v>0.375</v>
      </c>
      <c r="AX147" s="4"/>
      <c r="AY147" s="4"/>
      <c r="AZ147" s="17"/>
      <c r="BA147" s="393"/>
      <c r="BB147" s="341">
        <f>B29</f>
        <v>0.46875</v>
      </c>
      <c r="BC147" s="320"/>
      <c r="BD147" s="4"/>
      <c r="BE147" s="17"/>
    </row>
    <row r="148" spans="48:57" x14ac:dyDescent="0.3">
      <c r="AV148" s="393"/>
      <c r="AW148" s="413" t="str">
        <f>H26</f>
        <v>Arlington Baseball</v>
      </c>
      <c r="AX148" s="4"/>
      <c r="AY148" s="141"/>
      <c r="AZ148" s="17"/>
      <c r="BA148" s="393"/>
      <c r="BB148" s="320" t="str">
        <f>H29</f>
        <v>L. Sluggers</v>
      </c>
      <c r="BC148" s="4"/>
      <c r="BD148" s="141"/>
      <c r="BE148" s="17"/>
    </row>
    <row r="149" spans="48:57" x14ac:dyDescent="0.3">
      <c r="AV149" s="393"/>
      <c r="AW149" s="413" t="str">
        <f>H27</f>
        <v>L. Sluggers</v>
      </c>
      <c r="AX149" s="4"/>
      <c r="AY149" s="321"/>
      <c r="AZ149" s="399"/>
      <c r="BA149" s="393"/>
      <c r="BB149" s="320" t="str">
        <f>H30</f>
        <v>Clarkstown Stars</v>
      </c>
      <c r="BC149" s="4"/>
      <c r="BD149" s="319"/>
      <c r="BE149" s="17"/>
    </row>
    <row r="150" spans="48:57" x14ac:dyDescent="0.3">
      <c r="AV150" s="393"/>
      <c r="AW150" s="320" t="s">
        <v>246</v>
      </c>
      <c r="AX150" s="141"/>
      <c r="AY150" s="319"/>
      <c r="AZ150" s="399"/>
      <c r="BA150" s="393"/>
      <c r="BB150" s="320" t="s">
        <v>246</v>
      </c>
      <c r="BC150" s="332"/>
      <c r="BD150" s="319"/>
      <c r="BE150" s="17"/>
    </row>
    <row r="151" spans="48:57" x14ac:dyDescent="0.3">
      <c r="AV151" s="393"/>
      <c r="AW151" s="320"/>
      <c r="AX151" s="320"/>
      <c r="AY151" s="320"/>
      <c r="AZ151" s="399"/>
      <c r="BA151" s="393"/>
      <c r="BB151" s="320"/>
      <c r="BC151" s="320"/>
      <c r="BD151" s="320"/>
      <c r="BE151" s="17"/>
    </row>
    <row r="152" spans="48:57" x14ac:dyDescent="0.3">
      <c r="AV152" s="393"/>
      <c r="AW152" s="320" t="s">
        <v>247</v>
      </c>
      <c r="AX152" s="319"/>
      <c r="AY152" s="319"/>
      <c r="AZ152" s="399"/>
      <c r="BA152" s="393"/>
      <c r="BB152" s="320" t="s">
        <v>247</v>
      </c>
      <c r="BC152" s="319"/>
      <c r="BD152" s="319"/>
      <c r="BE152" s="17"/>
    </row>
    <row r="153" spans="48:57" x14ac:dyDescent="0.3">
      <c r="AV153" s="393"/>
      <c r="AW153" s="320" t="s">
        <v>248</v>
      </c>
      <c r="AX153" s="321"/>
      <c r="AY153" s="321"/>
      <c r="AZ153" s="399"/>
      <c r="BA153" s="393"/>
      <c r="BB153" s="320" t="s">
        <v>248</v>
      </c>
      <c r="BC153" s="321"/>
      <c r="BD153" s="321"/>
      <c r="BE153" s="17"/>
    </row>
    <row r="154" spans="48:57" ht="15" thickBot="1" x14ac:dyDescent="0.35">
      <c r="AV154" s="394"/>
      <c r="AW154" s="16"/>
      <c r="AX154" s="16"/>
      <c r="AY154" s="16"/>
      <c r="AZ154" s="397"/>
      <c r="BA154" s="394"/>
      <c r="BB154" s="16"/>
      <c r="BC154" s="395"/>
      <c r="BD154" s="16"/>
      <c r="BE154" s="397"/>
    </row>
    <row r="155" spans="48:57" ht="15.6" x14ac:dyDescent="0.3">
      <c r="AV155" s="390"/>
      <c r="AW155" s="391" t="str">
        <f>AK26</f>
        <v>15/16U</v>
      </c>
      <c r="AX155" s="392"/>
      <c r="AY155" s="392"/>
      <c r="AZ155" s="398"/>
      <c r="BA155" s="390"/>
      <c r="BB155" s="391" t="str">
        <f>AK26</f>
        <v>15/16U</v>
      </c>
      <c r="BC155" s="392"/>
      <c r="BD155" s="392"/>
      <c r="BE155" s="57"/>
    </row>
    <row r="156" spans="48:57" x14ac:dyDescent="0.3">
      <c r="AV156" s="393"/>
      <c r="AW156" s="320" t="s">
        <v>244</v>
      </c>
      <c r="AX156" s="320"/>
      <c r="AY156" s="320"/>
      <c r="AZ156" s="399"/>
      <c r="BA156" s="393"/>
      <c r="BB156" s="320" t="s">
        <v>244</v>
      </c>
      <c r="BC156" s="320"/>
      <c r="BD156" s="320"/>
      <c r="BE156" s="17"/>
    </row>
    <row r="157" spans="48:57" x14ac:dyDescent="0.3">
      <c r="AV157" s="393"/>
      <c r="AW157" s="320" t="s">
        <v>245</v>
      </c>
      <c r="AX157" s="320"/>
      <c r="AY157" s="320"/>
      <c r="AZ157" s="399"/>
      <c r="BA157" s="393"/>
      <c r="BB157" s="320" t="s">
        <v>245</v>
      </c>
      <c r="BC157" s="320"/>
      <c r="BD157" s="320"/>
      <c r="BE157" s="17"/>
    </row>
    <row r="158" spans="48:57" x14ac:dyDescent="0.3">
      <c r="AV158" s="393"/>
      <c r="AW158" s="339">
        <f>$BB$106</f>
        <v>41825</v>
      </c>
      <c r="AX158" s="320"/>
      <c r="AY158" s="320"/>
      <c r="AZ158" s="399"/>
      <c r="BA158" s="393"/>
      <c r="BB158" s="339">
        <f>$BB$106</f>
        <v>41825</v>
      </c>
      <c r="BC158" s="320"/>
      <c r="BD158" s="320"/>
      <c r="BE158" s="17"/>
    </row>
    <row r="159" spans="48:57" x14ac:dyDescent="0.3">
      <c r="AV159" s="393"/>
      <c r="AW159" s="339" t="str">
        <f>AW146</f>
        <v>Red Bank Regional</v>
      </c>
      <c r="AX159" s="341" t="str">
        <f>AX146</f>
        <v>JV Field</v>
      </c>
      <c r="AY159" s="320" t="s">
        <v>135</v>
      </c>
      <c r="AZ159" s="399"/>
      <c r="BA159" s="393"/>
      <c r="BB159" s="339" t="str">
        <f>AW146</f>
        <v>Red Bank Regional</v>
      </c>
      <c r="BC159" s="341" t="str">
        <f>AX146</f>
        <v>JV Field</v>
      </c>
      <c r="BD159" s="320" t="s">
        <v>135</v>
      </c>
      <c r="BE159" s="17"/>
    </row>
    <row r="160" spans="48:57" x14ac:dyDescent="0.3">
      <c r="AV160" s="393"/>
      <c r="AW160" s="341">
        <f>B32</f>
        <v>6.25E-2</v>
      </c>
      <c r="AX160" s="333"/>
      <c r="AY160" s="320"/>
      <c r="AZ160" s="399"/>
      <c r="BA160" s="393"/>
      <c r="BB160" s="341">
        <f>B35</f>
        <v>0.15625</v>
      </c>
      <c r="BC160" s="320"/>
      <c r="BD160" s="320"/>
      <c r="BE160" s="17"/>
    </row>
    <row r="161" spans="48:57" x14ac:dyDescent="0.3">
      <c r="AV161" s="393"/>
      <c r="AW161" s="333" t="str">
        <f>H32</f>
        <v>Jersey Stealth</v>
      </c>
      <c r="AX161" s="4"/>
      <c r="AY161" s="319"/>
      <c r="AZ161" s="399"/>
      <c r="BA161" s="393"/>
      <c r="BB161" s="333" t="str">
        <f>H35</f>
        <v>Clarkstown Stars</v>
      </c>
      <c r="BC161" s="320"/>
      <c r="BD161" s="319"/>
      <c r="BE161" s="17"/>
    </row>
    <row r="162" spans="48:57" x14ac:dyDescent="0.3">
      <c r="AV162" s="393"/>
      <c r="AW162" s="333" t="str">
        <f>H33</f>
        <v>Arlington Baseball</v>
      </c>
      <c r="AX162" s="4"/>
      <c r="AY162" s="321"/>
      <c r="AZ162" s="399"/>
      <c r="BA162" s="393"/>
      <c r="BB162" s="332" t="str">
        <f>H36</f>
        <v>Jersey Stealth</v>
      </c>
      <c r="BC162" s="4"/>
      <c r="BD162" s="321"/>
      <c r="BE162" s="17"/>
    </row>
    <row r="163" spans="48:57" x14ac:dyDescent="0.3">
      <c r="AV163" s="393"/>
      <c r="AW163" s="320" t="s">
        <v>246</v>
      </c>
      <c r="AX163" s="319"/>
      <c r="AY163" s="319"/>
      <c r="AZ163" s="399"/>
      <c r="BA163" s="393"/>
      <c r="BB163" s="320" t="s">
        <v>246</v>
      </c>
      <c r="BC163" s="4"/>
      <c r="BD163" s="319"/>
      <c r="BE163" s="17"/>
    </row>
    <row r="164" spans="48:57" x14ac:dyDescent="0.3">
      <c r="AV164" s="393"/>
      <c r="AW164" s="320"/>
      <c r="AX164" s="320"/>
      <c r="AY164" s="320"/>
      <c r="AZ164" s="399"/>
      <c r="BA164" s="393"/>
      <c r="BB164" s="320"/>
      <c r="BC164" s="320"/>
      <c r="BD164" s="320"/>
      <c r="BE164" s="17"/>
    </row>
    <row r="165" spans="48:57" x14ac:dyDescent="0.3">
      <c r="AV165" s="393"/>
      <c r="AW165" s="320" t="s">
        <v>247</v>
      </c>
      <c r="AX165" s="319"/>
      <c r="AY165" s="319"/>
      <c r="AZ165" s="399"/>
      <c r="BA165" s="393"/>
      <c r="BB165" s="320" t="s">
        <v>247</v>
      </c>
      <c r="BC165" s="319"/>
      <c r="BD165" s="319"/>
      <c r="BE165" s="17"/>
    </row>
    <row r="166" spans="48:57" x14ac:dyDescent="0.3">
      <c r="AV166" s="393"/>
      <c r="AW166" s="320" t="s">
        <v>248</v>
      </c>
      <c r="AX166" s="321"/>
      <c r="AY166" s="321"/>
      <c r="AZ166" s="399"/>
      <c r="BA166" s="393"/>
      <c r="BB166" s="320" t="s">
        <v>248</v>
      </c>
      <c r="BC166" s="321"/>
      <c r="BD166" s="321"/>
      <c r="BE166" s="17"/>
    </row>
    <row r="167" spans="48:57" ht="15" thickBot="1" x14ac:dyDescent="0.35">
      <c r="AV167" s="394"/>
      <c r="AW167" s="16"/>
      <c r="AX167" s="16"/>
      <c r="AY167" s="16"/>
      <c r="AZ167" s="397"/>
      <c r="BA167" s="394"/>
      <c r="BB167" s="16"/>
      <c r="BC167" s="395"/>
      <c r="BD167" s="16"/>
      <c r="BE167" s="397"/>
    </row>
    <row r="168" spans="48:57" ht="15.6" x14ac:dyDescent="0.3">
      <c r="AV168" s="390"/>
      <c r="AW168" s="391" t="str">
        <f>AK26</f>
        <v>15/16U</v>
      </c>
      <c r="AX168" s="392"/>
      <c r="AY168" s="392"/>
      <c r="AZ168" s="398"/>
      <c r="BA168" s="390"/>
      <c r="BB168" s="391" t="str">
        <f>AK26</f>
        <v>15/16U</v>
      </c>
      <c r="BC168" s="5"/>
      <c r="BD168" s="392"/>
      <c r="BE168" s="57"/>
    </row>
    <row r="169" spans="48:57" x14ac:dyDescent="0.3">
      <c r="AV169" s="393"/>
      <c r="AW169" s="320" t="s">
        <v>244</v>
      </c>
      <c r="AX169" s="320"/>
      <c r="AY169" s="320"/>
      <c r="AZ169" s="399"/>
      <c r="BA169" s="393"/>
      <c r="BB169" s="320" t="s">
        <v>244</v>
      </c>
      <c r="BC169" s="320"/>
      <c r="BD169" s="320"/>
      <c r="BE169" s="17"/>
    </row>
    <row r="170" spans="48:57" x14ac:dyDescent="0.3">
      <c r="AV170" s="393"/>
      <c r="AW170" s="320" t="s">
        <v>245</v>
      </c>
      <c r="AX170" s="320"/>
      <c r="AY170" s="320"/>
      <c r="AZ170" s="399"/>
      <c r="BA170" s="393"/>
      <c r="BB170" s="320" t="s">
        <v>245</v>
      </c>
      <c r="BC170" s="320"/>
      <c r="BD170" s="320"/>
      <c r="BE170" s="17"/>
    </row>
    <row r="171" spans="48:57" x14ac:dyDescent="0.3">
      <c r="AV171" s="393"/>
      <c r="AW171" s="339">
        <f>$BB$106</f>
        <v>41825</v>
      </c>
      <c r="AX171" s="320"/>
      <c r="AY171" s="320"/>
      <c r="AZ171" s="399"/>
      <c r="BA171" s="393"/>
      <c r="BB171" s="339">
        <f>$BB$106</f>
        <v>41825</v>
      </c>
      <c r="BC171" s="320"/>
      <c r="BD171" s="320"/>
      <c r="BE171" s="17"/>
    </row>
    <row r="172" spans="48:57" x14ac:dyDescent="0.3">
      <c r="AV172" s="393"/>
      <c r="AW172" s="339" t="str">
        <f>AW146</f>
        <v>Red Bank Regional</v>
      </c>
      <c r="AX172" s="341" t="str">
        <f>AX146</f>
        <v>JV Field</v>
      </c>
      <c r="AY172" s="320" t="s">
        <v>135</v>
      </c>
      <c r="AZ172" s="399"/>
      <c r="BA172" s="393"/>
      <c r="BB172" s="339">
        <f>L24</f>
        <v>0</v>
      </c>
      <c r="BC172" s="341">
        <f>L7</f>
        <v>0</v>
      </c>
      <c r="BD172" s="320" t="s">
        <v>135</v>
      </c>
      <c r="BE172" s="17"/>
    </row>
    <row r="173" spans="48:57" x14ac:dyDescent="0.3">
      <c r="AV173" s="393"/>
      <c r="AW173" s="341">
        <f>B38</f>
        <v>0.22916666666666666</v>
      </c>
      <c r="AX173" s="333"/>
      <c r="AY173" s="320"/>
      <c r="AZ173" s="399"/>
      <c r="BA173" s="393"/>
      <c r="BB173" s="341">
        <f>B26</f>
        <v>0.375</v>
      </c>
      <c r="BC173" s="320"/>
      <c r="BD173" s="320"/>
      <c r="BE173" s="17"/>
    </row>
    <row r="174" spans="48:57" x14ac:dyDescent="0.3">
      <c r="AV174" s="393"/>
      <c r="AW174" s="333">
        <f>H38</f>
        <v>0</v>
      </c>
      <c r="AX174" s="4"/>
      <c r="AY174" s="319"/>
      <c r="AZ174" s="399"/>
      <c r="BA174" s="393"/>
      <c r="BB174" s="333">
        <f>L26</f>
        <v>0</v>
      </c>
      <c r="BC174" s="4"/>
      <c r="BD174" s="319"/>
      <c r="BE174" s="17"/>
    </row>
    <row r="175" spans="48:57" x14ac:dyDescent="0.3">
      <c r="AV175" s="393"/>
      <c r="AW175" s="333">
        <f>H39</f>
        <v>0</v>
      </c>
      <c r="AX175" s="4"/>
      <c r="AY175" s="319"/>
      <c r="AZ175" s="399"/>
      <c r="BA175" s="393"/>
      <c r="BB175" s="333">
        <f>L27</f>
        <v>0</v>
      </c>
      <c r="BC175" s="4"/>
      <c r="BD175" s="319"/>
      <c r="BE175" s="17"/>
    </row>
    <row r="176" spans="48:57" x14ac:dyDescent="0.3">
      <c r="AV176" s="393"/>
      <c r="AW176" s="320" t="s">
        <v>246</v>
      </c>
      <c r="AX176" s="319"/>
      <c r="AY176" s="319"/>
      <c r="AZ176" s="399"/>
      <c r="BA176" s="393"/>
      <c r="BB176" s="320" t="s">
        <v>246</v>
      </c>
      <c r="BC176" s="332"/>
      <c r="BD176" s="319"/>
      <c r="BE176" s="17"/>
    </row>
    <row r="177" spans="48:57" x14ac:dyDescent="0.3">
      <c r="AV177" s="393"/>
      <c r="AW177" s="320"/>
      <c r="AX177" s="320"/>
      <c r="AY177" s="320"/>
      <c r="AZ177" s="399"/>
      <c r="BA177" s="393"/>
      <c r="BB177" s="320"/>
      <c r="BC177" s="320"/>
      <c r="BD177" s="320"/>
      <c r="BE177" s="17"/>
    </row>
    <row r="178" spans="48:57" x14ac:dyDescent="0.3">
      <c r="AV178" s="393"/>
      <c r="AW178" s="320" t="s">
        <v>247</v>
      </c>
      <c r="AX178" s="319"/>
      <c r="AY178" s="319"/>
      <c r="AZ178" s="399"/>
      <c r="BA178" s="393"/>
      <c r="BB178" s="320" t="s">
        <v>247</v>
      </c>
      <c r="BC178" s="319"/>
      <c r="BD178" s="319"/>
      <c r="BE178" s="17"/>
    </row>
    <row r="179" spans="48:57" x14ac:dyDescent="0.3">
      <c r="AV179" s="393"/>
      <c r="AW179" s="320" t="s">
        <v>248</v>
      </c>
      <c r="AX179" s="321"/>
      <c r="AY179" s="321"/>
      <c r="AZ179" s="399"/>
      <c r="BA179" s="393"/>
      <c r="BB179" s="320" t="s">
        <v>248</v>
      </c>
      <c r="BC179" s="321"/>
      <c r="BD179" s="321"/>
      <c r="BE179" s="17"/>
    </row>
    <row r="180" spans="48:57" ht="15" thickBot="1" x14ac:dyDescent="0.35">
      <c r="AV180" s="394"/>
      <c r="AW180" s="395"/>
      <c r="AX180" s="395"/>
      <c r="AY180" s="395"/>
      <c r="AZ180" s="403"/>
      <c r="BA180" s="394"/>
      <c r="BB180" s="395"/>
      <c r="BC180" s="395"/>
      <c r="BD180" s="395"/>
      <c r="BE180" s="397"/>
    </row>
    <row r="181" spans="48:57" ht="15.6" x14ac:dyDescent="0.3">
      <c r="AV181" s="390"/>
      <c r="AW181" s="391" t="str">
        <f>AK26</f>
        <v>15/16U</v>
      </c>
      <c r="AX181" s="392"/>
      <c r="AY181" s="392"/>
      <c r="AZ181" s="398"/>
      <c r="BA181" s="390"/>
      <c r="BB181" s="391" t="str">
        <f>AK26</f>
        <v>15/16U</v>
      </c>
      <c r="BC181" s="5"/>
      <c r="BD181" s="392"/>
      <c r="BE181" s="57"/>
    </row>
    <row r="182" spans="48:57" x14ac:dyDescent="0.3">
      <c r="AV182" s="393"/>
      <c r="AW182" s="320" t="s">
        <v>244</v>
      </c>
      <c r="AX182" s="320"/>
      <c r="AY182" s="320"/>
      <c r="AZ182" s="399"/>
      <c r="BA182" s="393"/>
      <c r="BB182" s="320" t="s">
        <v>244</v>
      </c>
      <c r="BC182" s="320"/>
      <c r="BD182" s="320"/>
      <c r="BE182" s="17"/>
    </row>
    <row r="183" spans="48:57" x14ac:dyDescent="0.3">
      <c r="AV183" s="393"/>
      <c r="AW183" s="320" t="s">
        <v>245</v>
      </c>
      <c r="AX183" s="320"/>
      <c r="AY183" s="320"/>
      <c r="AZ183" s="399"/>
      <c r="BA183" s="393"/>
      <c r="BB183" s="320" t="s">
        <v>245</v>
      </c>
      <c r="BC183" s="320"/>
      <c r="BD183" s="320"/>
      <c r="BE183" s="17"/>
    </row>
    <row r="184" spans="48:57" x14ac:dyDescent="0.3">
      <c r="AV184" s="393"/>
      <c r="AW184" s="339">
        <f>$AW$132</f>
        <v>41825</v>
      </c>
      <c r="AX184" s="320"/>
      <c r="AY184" s="320"/>
      <c r="AZ184" s="399"/>
      <c r="BA184" s="393"/>
      <c r="BB184" s="339">
        <f>$AW$132</f>
        <v>41825</v>
      </c>
      <c r="BC184" s="320"/>
      <c r="BD184" s="320"/>
      <c r="BE184" s="17"/>
    </row>
    <row r="185" spans="48:57" x14ac:dyDescent="0.3">
      <c r="AV185" s="393"/>
      <c r="AW185" s="339">
        <f>BB172</f>
        <v>0</v>
      </c>
      <c r="AX185" s="339">
        <f>BC172</f>
        <v>0</v>
      </c>
      <c r="AY185" s="320" t="s">
        <v>135</v>
      </c>
      <c r="AZ185" s="399"/>
      <c r="BA185" s="393"/>
      <c r="BB185" s="339">
        <f>BB172</f>
        <v>0</v>
      </c>
      <c r="BC185" s="339">
        <f>BC172</f>
        <v>0</v>
      </c>
      <c r="BD185" s="320" t="s">
        <v>135</v>
      </c>
      <c r="BE185" s="17"/>
    </row>
    <row r="186" spans="48:57" x14ac:dyDescent="0.3">
      <c r="AV186" s="393"/>
      <c r="AW186" s="341">
        <f>$BB$147</f>
        <v>0.46875</v>
      </c>
      <c r="AX186" s="4"/>
      <c r="AY186" s="4"/>
      <c r="AZ186" s="17"/>
      <c r="BA186" s="393"/>
      <c r="BB186" s="341">
        <f>$AW$160</f>
        <v>6.25E-2</v>
      </c>
      <c r="BC186" s="320"/>
      <c r="BD186" s="4"/>
      <c r="BE186" s="17"/>
    </row>
    <row r="187" spans="48:57" x14ac:dyDescent="0.3">
      <c r="AV187" s="393"/>
      <c r="AW187" s="413">
        <f>L29</f>
        <v>0</v>
      </c>
      <c r="AX187" s="4"/>
      <c r="AY187" s="141"/>
      <c r="AZ187" s="17"/>
      <c r="BA187" s="393"/>
      <c r="BB187" s="320">
        <f>L32</f>
        <v>0</v>
      </c>
      <c r="BC187" s="4"/>
      <c r="BD187" s="141"/>
      <c r="BE187" s="17"/>
    </row>
    <row r="188" spans="48:57" x14ac:dyDescent="0.3">
      <c r="AV188" s="393"/>
      <c r="AW188" s="413">
        <f>L30</f>
        <v>0</v>
      </c>
      <c r="AX188" s="4"/>
      <c r="AY188" s="321"/>
      <c r="AZ188" s="399"/>
      <c r="BA188" s="393"/>
      <c r="BB188" s="320">
        <f>L33</f>
        <v>0</v>
      </c>
      <c r="BC188" s="4"/>
      <c r="BD188" s="319"/>
      <c r="BE188" s="17"/>
    </row>
    <row r="189" spans="48:57" x14ac:dyDescent="0.3">
      <c r="AV189" s="393"/>
      <c r="AW189" s="320" t="s">
        <v>246</v>
      </c>
      <c r="AX189" s="141"/>
      <c r="AY189" s="319"/>
      <c r="AZ189" s="399"/>
      <c r="BA189" s="393"/>
      <c r="BB189" s="320" t="s">
        <v>246</v>
      </c>
      <c r="BC189" s="332"/>
      <c r="BD189" s="319"/>
      <c r="BE189" s="17"/>
    </row>
    <row r="190" spans="48:57" x14ac:dyDescent="0.3">
      <c r="AV190" s="393"/>
      <c r="AW190" s="320"/>
      <c r="AX190" s="320"/>
      <c r="AY190" s="320"/>
      <c r="AZ190" s="399"/>
      <c r="BA190" s="393"/>
      <c r="BB190" s="320"/>
      <c r="BC190" s="320"/>
      <c r="BD190" s="320"/>
      <c r="BE190" s="17"/>
    </row>
    <row r="191" spans="48:57" x14ac:dyDescent="0.3">
      <c r="AV191" s="393"/>
      <c r="AW191" s="320" t="s">
        <v>247</v>
      </c>
      <c r="AX191" s="319"/>
      <c r="AY191" s="319"/>
      <c r="AZ191" s="399"/>
      <c r="BA191" s="393"/>
      <c r="BB191" s="320" t="s">
        <v>247</v>
      </c>
      <c r="BC191" s="319"/>
      <c r="BD191" s="319"/>
      <c r="BE191" s="17"/>
    </row>
    <row r="192" spans="48:57" x14ac:dyDescent="0.3">
      <c r="AV192" s="393"/>
      <c r="AW192" s="320" t="s">
        <v>248</v>
      </c>
      <c r="AX192" s="321"/>
      <c r="AY192" s="321"/>
      <c r="AZ192" s="399"/>
      <c r="BA192" s="393"/>
      <c r="BB192" s="320" t="s">
        <v>248</v>
      </c>
      <c r="BC192" s="321"/>
      <c r="BD192" s="321"/>
      <c r="BE192" s="17"/>
    </row>
    <row r="193" spans="48:57" ht="15" thickBot="1" x14ac:dyDescent="0.35">
      <c r="AV193" s="394"/>
      <c r="AW193" s="395"/>
      <c r="AX193" s="395"/>
      <c r="AY193" s="395"/>
      <c r="AZ193" s="403"/>
      <c r="BA193" s="394"/>
      <c r="BB193" s="395"/>
      <c r="BC193" s="395"/>
      <c r="BD193" s="395"/>
      <c r="BE193" s="397"/>
    </row>
    <row r="194" spans="48:57" ht="15.6" x14ac:dyDescent="0.3">
      <c r="AV194" s="390"/>
      <c r="AW194" s="391" t="str">
        <f>AK26</f>
        <v>15/16U</v>
      </c>
      <c r="AX194" s="392"/>
      <c r="AY194" s="392"/>
      <c r="AZ194" s="398"/>
      <c r="BA194" s="390"/>
      <c r="BB194" s="391" t="str">
        <f>AK26</f>
        <v>15/16U</v>
      </c>
      <c r="BC194" s="5"/>
      <c r="BD194" s="392"/>
      <c r="BE194" s="57"/>
    </row>
    <row r="195" spans="48:57" x14ac:dyDescent="0.3">
      <c r="AV195" s="393"/>
      <c r="AW195" s="320" t="s">
        <v>244</v>
      </c>
      <c r="AX195" s="320"/>
      <c r="AY195" s="320"/>
      <c r="AZ195" s="399"/>
      <c r="BA195" s="393"/>
      <c r="BB195" s="320" t="s">
        <v>244</v>
      </c>
      <c r="BC195" s="320"/>
      <c r="BD195" s="320"/>
      <c r="BE195" s="17"/>
    </row>
    <row r="196" spans="48:57" x14ac:dyDescent="0.3">
      <c r="AV196" s="393"/>
      <c r="AW196" s="320" t="s">
        <v>245</v>
      </c>
      <c r="AX196" s="320"/>
      <c r="AY196" s="320"/>
      <c r="AZ196" s="399"/>
      <c r="BA196" s="393"/>
      <c r="BB196" s="320" t="s">
        <v>245</v>
      </c>
      <c r="BC196" s="320"/>
      <c r="BD196" s="320"/>
      <c r="BE196" s="17"/>
    </row>
    <row r="197" spans="48:57" x14ac:dyDescent="0.3">
      <c r="AV197" s="393"/>
      <c r="AW197" s="339">
        <f>$BB$106</f>
        <v>41825</v>
      </c>
      <c r="AX197" s="320"/>
      <c r="AY197" s="320"/>
      <c r="AZ197" s="399"/>
      <c r="BA197" s="393"/>
      <c r="BB197" s="339">
        <f>$BB$106</f>
        <v>41825</v>
      </c>
      <c r="BC197" s="320"/>
      <c r="BD197" s="320"/>
      <c r="BE197" s="17"/>
    </row>
    <row r="198" spans="48:57" x14ac:dyDescent="0.3">
      <c r="AV198" s="393"/>
      <c r="AW198" s="339">
        <f>BB172</f>
        <v>0</v>
      </c>
      <c r="AX198" s="339">
        <f>BC172</f>
        <v>0</v>
      </c>
      <c r="AY198" s="320" t="s">
        <v>135</v>
      </c>
      <c r="AZ198" s="399"/>
      <c r="BA198" s="393"/>
      <c r="BB198" s="339">
        <f>BB172</f>
        <v>0</v>
      </c>
      <c r="BC198" s="339">
        <f>BC172</f>
        <v>0</v>
      </c>
      <c r="BD198" s="320" t="s">
        <v>135</v>
      </c>
      <c r="BE198" s="17"/>
    </row>
    <row r="199" spans="48:57" x14ac:dyDescent="0.3">
      <c r="AV199" s="393"/>
      <c r="AW199" s="341">
        <f>$BB$160</f>
        <v>0.15625</v>
      </c>
      <c r="AX199" s="333"/>
      <c r="AY199" s="320"/>
      <c r="AZ199" s="399"/>
      <c r="BA199" s="393"/>
      <c r="BB199" s="341">
        <f>$AW$173</f>
        <v>0.22916666666666666</v>
      </c>
      <c r="BC199" s="320"/>
      <c r="BD199" s="320"/>
      <c r="BE199" s="17"/>
    </row>
    <row r="200" spans="48:57" x14ac:dyDescent="0.3">
      <c r="AV200" s="393"/>
      <c r="AW200" s="333">
        <f>L35</f>
        <v>0</v>
      </c>
      <c r="AX200" s="4"/>
      <c r="AY200" s="319"/>
      <c r="AZ200" s="399"/>
      <c r="BA200" s="393"/>
      <c r="BB200" s="333">
        <f>L38</f>
        <v>0</v>
      </c>
      <c r="BC200" s="4"/>
      <c r="BD200" s="319"/>
      <c r="BE200" s="17"/>
    </row>
    <row r="201" spans="48:57" x14ac:dyDescent="0.3">
      <c r="AV201" s="393"/>
      <c r="AW201" s="333">
        <f>L36</f>
        <v>0</v>
      </c>
      <c r="AX201" s="4"/>
      <c r="AY201" s="319"/>
      <c r="AZ201" s="399"/>
      <c r="BA201" s="393"/>
      <c r="BB201" s="333">
        <f>L39</f>
        <v>0</v>
      </c>
      <c r="BC201" s="4"/>
      <c r="BD201" s="319"/>
      <c r="BE201" s="17"/>
    </row>
    <row r="202" spans="48:57" x14ac:dyDescent="0.3">
      <c r="AV202" s="393"/>
      <c r="AW202" s="320" t="s">
        <v>246</v>
      </c>
      <c r="AX202" s="319"/>
      <c r="AY202" s="319"/>
      <c r="AZ202" s="399"/>
      <c r="BA202" s="393"/>
      <c r="BB202" s="320" t="s">
        <v>246</v>
      </c>
      <c r="BC202" s="332"/>
      <c r="BD202" s="319"/>
      <c r="BE202" s="17"/>
    </row>
    <row r="203" spans="48:57" x14ac:dyDescent="0.3">
      <c r="AV203" s="393"/>
      <c r="AW203" s="320"/>
      <c r="AX203" s="320"/>
      <c r="AY203" s="320"/>
      <c r="AZ203" s="399"/>
      <c r="BA203" s="393"/>
      <c r="BB203" s="320"/>
      <c r="BC203" s="320"/>
      <c r="BD203" s="320"/>
      <c r="BE203" s="17"/>
    </row>
    <row r="204" spans="48:57" x14ac:dyDescent="0.3">
      <c r="AV204" s="393"/>
      <c r="AW204" s="320" t="s">
        <v>247</v>
      </c>
      <c r="AX204" s="319"/>
      <c r="AY204" s="319"/>
      <c r="AZ204" s="399"/>
      <c r="BA204" s="393"/>
      <c r="BB204" s="320" t="s">
        <v>247</v>
      </c>
      <c r="BC204" s="319"/>
      <c r="BD204" s="319"/>
      <c r="BE204" s="17"/>
    </row>
    <row r="205" spans="48:57" x14ac:dyDescent="0.3">
      <c r="AV205" s="393"/>
      <c r="AW205" s="320" t="s">
        <v>248</v>
      </c>
      <c r="AX205" s="321"/>
      <c r="AY205" s="321"/>
      <c r="AZ205" s="399"/>
      <c r="BA205" s="393"/>
      <c r="BB205" s="320" t="s">
        <v>248</v>
      </c>
      <c r="BC205" s="321"/>
      <c r="BD205" s="321"/>
      <c r="BE205" s="17"/>
    </row>
    <row r="206" spans="48:57" ht="15" thickBot="1" x14ac:dyDescent="0.35">
      <c r="AV206" s="394"/>
      <c r="AW206" s="395"/>
      <c r="AX206" s="395"/>
      <c r="AY206" s="395"/>
      <c r="AZ206" s="403"/>
      <c r="BA206" s="394"/>
      <c r="BB206" s="395"/>
      <c r="BC206" s="395"/>
      <c r="BD206" s="395"/>
      <c r="BE206" s="397"/>
    </row>
    <row r="207" spans="48:57" ht="15.6" x14ac:dyDescent="0.3">
      <c r="AV207" s="390"/>
      <c r="AW207" s="391" t="str">
        <f>AK26</f>
        <v>15/16U</v>
      </c>
      <c r="AX207" s="392" t="s">
        <v>339</v>
      </c>
      <c r="AY207" s="392"/>
      <c r="AZ207" s="398"/>
      <c r="BA207" s="390"/>
      <c r="BB207" s="391" t="str">
        <f>AK26</f>
        <v>15/16U</v>
      </c>
      <c r="BC207" s="5" t="s">
        <v>250</v>
      </c>
      <c r="BD207" s="392"/>
      <c r="BE207" s="57"/>
    </row>
    <row r="208" spans="48:57" x14ac:dyDescent="0.3">
      <c r="AV208" s="393"/>
      <c r="AW208" s="320" t="s">
        <v>244</v>
      </c>
      <c r="AX208" s="320"/>
      <c r="AY208" s="320"/>
      <c r="AZ208" s="399"/>
      <c r="BA208" s="393"/>
      <c r="BB208" s="320" t="s">
        <v>244</v>
      </c>
      <c r="BC208" s="320"/>
      <c r="BD208" s="320"/>
      <c r="BE208" s="17"/>
    </row>
    <row r="209" spans="48:57" x14ac:dyDescent="0.3">
      <c r="AV209" s="393"/>
      <c r="AW209" s="320" t="s">
        <v>245</v>
      </c>
      <c r="AX209" s="320"/>
      <c r="AY209" s="320"/>
      <c r="AZ209" s="399"/>
      <c r="BA209" s="393"/>
      <c r="BB209" s="320" t="s">
        <v>245</v>
      </c>
      <c r="BC209" s="320"/>
      <c r="BD209" s="320"/>
      <c r="BE209" s="17"/>
    </row>
    <row r="210" spans="48:57" x14ac:dyDescent="0.3">
      <c r="AV210" s="393"/>
      <c r="AW210" s="339">
        <f>B42</f>
        <v>41826</v>
      </c>
      <c r="AX210" s="320"/>
      <c r="AY210" s="320"/>
      <c r="AZ210" s="399"/>
      <c r="BA210" s="393"/>
      <c r="BB210" s="339">
        <f>$AW$210</f>
        <v>41826</v>
      </c>
      <c r="BC210" s="320"/>
      <c r="BD210" s="320"/>
      <c r="BE210" s="17"/>
    </row>
    <row r="211" spans="48:57" x14ac:dyDescent="0.3">
      <c r="AV211" s="393"/>
      <c r="AW211" s="340" t="str">
        <f>D41</f>
        <v>Fair Haven</v>
      </c>
      <c r="AX211" s="341" t="str">
        <f>D42</f>
        <v>Field #1</v>
      </c>
      <c r="AY211" s="320" t="s">
        <v>135</v>
      </c>
      <c r="AZ211" s="399"/>
      <c r="BA211" s="393"/>
      <c r="BB211" s="339" t="str">
        <f>$AW$211</f>
        <v>Fair Haven</v>
      </c>
      <c r="BC211" s="339" t="str">
        <f>$AX$211</f>
        <v>Field #1</v>
      </c>
      <c r="BD211" s="320" t="s">
        <v>135</v>
      </c>
      <c r="BE211" s="17"/>
    </row>
    <row r="212" spans="48:57" x14ac:dyDescent="0.3">
      <c r="AV212" s="393"/>
      <c r="AW212" s="341">
        <f>B43</f>
        <v>0</v>
      </c>
      <c r="AX212" s="4"/>
      <c r="AY212" s="4"/>
      <c r="AZ212" s="17"/>
      <c r="BA212" s="393"/>
      <c r="BB212" s="341">
        <f>B46</f>
        <v>0.13541666666666666</v>
      </c>
      <c r="BC212" s="320"/>
      <c r="BD212" s="4"/>
      <c r="BE212" s="17"/>
    </row>
    <row r="213" spans="48:57" x14ac:dyDescent="0.3">
      <c r="AV213" s="393"/>
      <c r="AW213" s="4"/>
      <c r="AX213" s="413"/>
      <c r="AY213" s="141"/>
      <c r="AZ213" s="17"/>
      <c r="BA213" s="393"/>
      <c r="BB213" s="4"/>
      <c r="BC213" s="320"/>
      <c r="BD213" s="141"/>
      <c r="BE213" s="17"/>
    </row>
    <row r="214" spans="48:57" x14ac:dyDescent="0.3">
      <c r="AV214" s="393"/>
      <c r="AW214" s="343"/>
      <c r="AX214" s="413"/>
      <c r="AY214" s="321"/>
      <c r="AZ214" s="399"/>
      <c r="BA214" s="393"/>
      <c r="BB214" s="343"/>
      <c r="BC214" s="320"/>
      <c r="BD214" s="319"/>
      <c r="BE214" s="17"/>
    </row>
    <row r="215" spans="48:57" x14ac:dyDescent="0.3">
      <c r="AV215" s="393"/>
      <c r="AW215" s="320" t="s">
        <v>246</v>
      </c>
      <c r="AX215" s="141"/>
      <c r="AY215" s="319"/>
      <c r="AZ215" s="399"/>
      <c r="BA215" s="393"/>
      <c r="BB215" s="320" t="s">
        <v>246</v>
      </c>
      <c r="BC215" s="332"/>
      <c r="BD215" s="319"/>
      <c r="BE215" s="17"/>
    </row>
    <row r="216" spans="48:57" x14ac:dyDescent="0.3">
      <c r="AV216" s="393"/>
      <c r="AW216" s="320"/>
      <c r="AX216" s="320"/>
      <c r="AY216" s="320"/>
      <c r="AZ216" s="399"/>
      <c r="BA216" s="393"/>
      <c r="BB216" s="320"/>
      <c r="BC216" s="320"/>
      <c r="BD216" s="320"/>
      <c r="BE216" s="17"/>
    </row>
    <row r="217" spans="48:57" x14ac:dyDescent="0.3">
      <c r="AV217" s="393"/>
      <c r="AW217" s="320" t="s">
        <v>247</v>
      </c>
      <c r="AX217" s="319"/>
      <c r="AY217" s="319"/>
      <c r="AZ217" s="399"/>
      <c r="BA217" s="393"/>
      <c r="BB217" s="320" t="s">
        <v>247</v>
      </c>
      <c r="BC217" s="319"/>
      <c r="BD217" s="319"/>
      <c r="BE217" s="17"/>
    </row>
    <row r="218" spans="48:57" x14ac:dyDescent="0.3">
      <c r="AV218" s="393"/>
      <c r="AW218" s="320" t="s">
        <v>248</v>
      </c>
      <c r="AX218" s="321"/>
      <c r="AY218" s="321"/>
      <c r="AZ218" s="399"/>
      <c r="BA218" s="393"/>
      <c r="BB218" s="320" t="s">
        <v>248</v>
      </c>
      <c r="BC218" s="321"/>
      <c r="BD218" s="321"/>
      <c r="BE218" s="17"/>
    </row>
    <row r="219" spans="48:57" ht="15" thickBot="1" x14ac:dyDescent="0.35">
      <c r="AV219" s="394"/>
      <c r="AW219" s="395"/>
      <c r="AX219" s="395"/>
      <c r="AY219" s="395"/>
      <c r="AZ219" s="403"/>
      <c r="BA219" s="394"/>
      <c r="BB219" s="395"/>
      <c r="BC219" s="395"/>
      <c r="BD219" s="395"/>
      <c r="BE219" s="397"/>
    </row>
    <row r="220" spans="48:57" ht="15.6" x14ac:dyDescent="0.3">
      <c r="AV220" s="390"/>
      <c r="AW220" s="391"/>
      <c r="AX220" s="392"/>
      <c r="AY220" s="392"/>
      <c r="AZ220" s="398"/>
      <c r="BA220" s="390"/>
      <c r="BB220" s="391" t="str">
        <f>AK26</f>
        <v>15/16U</v>
      </c>
      <c r="BC220" s="5" t="s">
        <v>340</v>
      </c>
      <c r="BD220" s="392"/>
      <c r="BE220" s="57"/>
    </row>
    <row r="221" spans="48:57" x14ac:dyDescent="0.3">
      <c r="AV221" s="393"/>
      <c r="AW221" s="320"/>
      <c r="AX221" s="320"/>
      <c r="AY221" s="320"/>
      <c r="AZ221" s="399"/>
      <c r="BA221" s="393"/>
      <c r="BB221" s="320" t="s">
        <v>244</v>
      </c>
      <c r="BC221" s="320"/>
      <c r="BD221" s="320"/>
      <c r="BE221" s="17"/>
    </row>
    <row r="222" spans="48:57" x14ac:dyDescent="0.3">
      <c r="AV222" s="393"/>
      <c r="AW222" s="320"/>
      <c r="AX222" s="320"/>
      <c r="AY222" s="320"/>
      <c r="AZ222" s="399"/>
      <c r="BA222" s="393"/>
      <c r="BB222" s="320" t="s">
        <v>245</v>
      </c>
      <c r="BC222" s="320"/>
      <c r="BD222" s="320"/>
      <c r="BE222" s="17"/>
    </row>
    <row r="223" spans="48:57" x14ac:dyDescent="0.3">
      <c r="AV223" s="393"/>
      <c r="AW223" s="339"/>
      <c r="AX223" s="320"/>
      <c r="AY223" s="320"/>
      <c r="AZ223" s="399"/>
      <c r="BA223" s="393"/>
      <c r="BB223" s="339">
        <f>$AW$210</f>
        <v>41826</v>
      </c>
      <c r="BC223" s="320"/>
      <c r="BD223" s="320"/>
      <c r="BE223" s="17"/>
    </row>
    <row r="224" spans="48:57" x14ac:dyDescent="0.3">
      <c r="AV224" s="393"/>
      <c r="AW224" s="339"/>
      <c r="AX224" s="339"/>
      <c r="AY224" s="320"/>
      <c r="AZ224" s="399"/>
      <c r="BA224" s="393"/>
      <c r="BB224" s="339" t="str">
        <f>L41</f>
        <v>Red Bank Regional</v>
      </c>
      <c r="BC224" s="339" t="str">
        <f>L42</f>
        <v>JV Field</v>
      </c>
      <c r="BD224" s="320" t="s">
        <v>135</v>
      </c>
      <c r="BE224" s="17"/>
    </row>
    <row r="225" spans="48:57" x14ac:dyDescent="0.3">
      <c r="AV225" s="393"/>
      <c r="AW225" s="341"/>
      <c r="AX225" s="333"/>
      <c r="AY225" s="320"/>
      <c r="AZ225" s="399"/>
      <c r="BA225" s="393"/>
      <c r="BB225" s="341">
        <f>B43</f>
        <v>0</v>
      </c>
      <c r="BC225" s="320"/>
      <c r="BD225" s="320"/>
      <c r="BE225" s="17"/>
    </row>
    <row r="226" spans="48:57" x14ac:dyDescent="0.3">
      <c r="AV226" s="393"/>
      <c r="AW226" s="4"/>
      <c r="AX226" s="333"/>
      <c r="AY226" s="319"/>
      <c r="AZ226" s="399"/>
      <c r="BA226" s="393"/>
      <c r="BB226" s="4"/>
      <c r="BC226" s="333"/>
      <c r="BD226" s="319"/>
      <c r="BE226" s="17"/>
    </row>
    <row r="227" spans="48:57" x14ac:dyDescent="0.3">
      <c r="AV227" s="393"/>
      <c r="AW227" s="341"/>
      <c r="AX227" s="333"/>
      <c r="AY227" s="319"/>
      <c r="AZ227" s="399"/>
      <c r="BA227" s="393"/>
      <c r="BB227" s="4"/>
      <c r="BC227" s="333"/>
      <c r="BD227" s="319"/>
      <c r="BE227" s="17"/>
    </row>
    <row r="228" spans="48:57" x14ac:dyDescent="0.3">
      <c r="AV228" s="393"/>
      <c r="AW228" s="320"/>
      <c r="AX228" s="319"/>
      <c r="AY228" s="319"/>
      <c r="AZ228" s="399"/>
      <c r="BA228" s="393"/>
      <c r="BB228" s="320" t="s">
        <v>246</v>
      </c>
      <c r="BC228" s="332"/>
      <c r="BD228" s="319"/>
      <c r="BE228" s="17"/>
    </row>
    <row r="229" spans="48:57" x14ac:dyDescent="0.3">
      <c r="AV229" s="393"/>
      <c r="AW229" s="320"/>
      <c r="AX229" s="320"/>
      <c r="AY229" s="320"/>
      <c r="AZ229" s="399"/>
      <c r="BA229" s="393"/>
      <c r="BB229" s="320"/>
      <c r="BC229" s="320"/>
      <c r="BD229" s="320"/>
      <c r="BE229" s="17"/>
    </row>
    <row r="230" spans="48:57" x14ac:dyDescent="0.3">
      <c r="AV230" s="393"/>
      <c r="AW230" s="320"/>
      <c r="AX230" s="319"/>
      <c r="AY230" s="319"/>
      <c r="AZ230" s="399"/>
      <c r="BA230" s="393"/>
      <c r="BB230" s="320" t="s">
        <v>247</v>
      </c>
      <c r="BC230" s="319"/>
      <c r="BD230" s="319"/>
      <c r="BE230" s="17"/>
    </row>
    <row r="231" spans="48:57" x14ac:dyDescent="0.3">
      <c r="AV231" s="393"/>
      <c r="AW231" s="320"/>
      <c r="AX231" s="321"/>
      <c r="AY231" s="321"/>
      <c r="AZ231" s="399"/>
      <c r="BA231" s="393"/>
      <c r="BB231" s="320" t="s">
        <v>248</v>
      </c>
      <c r="BC231" s="321"/>
      <c r="BD231" s="321"/>
      <c r="BE231" s="17"/>
    </row>
    <row r="232" spans="48:57" ht="15" thickBot="1" x14ac:dyDescent="0.35">
      <c r="AV232" s="394"/>
      <c r="AW232" s="395"/>
      <c r="AX232" s="395"/>
      <c r="AY232" s="395"/>
      <c r="AZ232" s="403"/>
      <c r="BA232" s="394"/>
      <c r="BB232" s="395"/>
      <c r="BC232" s="395"/>
      <c r="BD232" s="395"/>
      <c r="BE232" s="397"/>
    </row>
    <row r="233" spans="48:57" ht="15.6" x14ac:dyDescent="0.3">
      <c r="AV233" s="390"/>
      <c r="AW233" s="391"/>
      <c r="AX233" s="392"/>
      <c r="AY233" s="392"/>
      <c r="AZ233" s="398"/>
      <c r="BC233" s="320"/>
    </row>
    <row r="234" spans="48:57" ht="15.6" x14ac:dyDescent="0.3">
      <c r="AV234" s="393"/>
      <c r="AW234" s="320"/>
      <c r="AX234" s="320"/>
      <c r="AY234" s="320"/>
      <c r="AZ234" s="399"/>
      <c r="BB234" s="331"/>
      <c r="BD234" s="313"/>
    </row>
    <row r="235" spans="48:57" x14ac:dyDescent="0.3">
      <c r="AV235" s="393"/>
      <c r="AW235" s="320"/>
      <c r="AX235" s="320"/>
      <c r="AY235" s="320"/>
      <c r="AZ235" s="399"/>
      <c r="BB235" s="313"/>
      <c r="BC235" s="313"/>
      <c r="BD235" s="313"/>
    </row>
    <row r="236" spans="48:57" x14ac:dyDescent="0.3">
      <c r="AV236" s="393"/>
      <c r="AW236" s="339"/>
      <c r="AX236" s="320"/>
      <c r="AY236" s="320"/>
      <c r="AZ236" s="399"/>
      <c r="BB236" s="313"/>
      <c r="BC236" s="313"/>
      <c r="BD236" s="313"/>
    </row>
    <row r="237" spans="48:57" x14ac:dyDescent="0.3">
      <c r="AV237" s="393"/>
      <c r="AW237" s="339"/>
      <c r="AX237" s="339"/>
      <c r="AY237" s="320"/>
      <c r="AZ237" s="399"/>
      <c r="BB237" s="314"/>
      <c r="BC237" s="313"/>
      <c r="BD237" s="313"/>
    </row>
    <row r="238" spans="48:57" x14ac:dyDescent="0.3">
      <c r="AV238" s="393"/>
      <c r="AW238" s="341"/>
      <c r="AX238" s="4"/>
      <c r="AY238" s="4"/>
      <c r="AZ238" s="17"/>
      <c r="BB238" s="314"/>
      <c r="BC238" s="313"/>
      <c r="BD238" s="313"/>
    </row>
    <row r="239" spans="48:57" x14ac:dyDescent="0.3">
      <c r="AV239" s="393"/>
      <c r="AW239" s="4"/>
      <c r="AX239" s="413"/>
      <c r="AY239" s="141"/>
      <c r="AZ239" s="17"/>
      <c r="BB239" s="314"/>
      <c r="BC239" s="313"/>
    </row>
    <row r="240" spans="48:57" x14ac:dyDescent="0.3">
      <c r="AV240" s="393"/>
      <c r="AW240" s="343"/>
      <c r="AX240" s="413"/>
      <c r="AY240" s="321"/>
      <c r="AZ240" s="399"/>
      <c r="BB240" s="316"/>
      <c r="BC240" s="320"/>
      <c r="BD240" s="4"/>
    </row>
    <row r="241" spans="48:56" x14ac:dyDescent="0.3">
      <c r="AV241" s="393"/>
      <c r="AW241" s="320"/>
      <c r="AX241" s="141"/>
      <c r="AY241" s="319"/>
      <c r="AZ241" s="399"/>
      <c r="BB241" s="315"/>
      <c r="BC241" s="320"/>
      <c r="BD241" s="320"/>
    </row>
    <row r="242" spans="48:56" x14ac:dyDescent="0.3">
      <c r="AV242" s="393"/>
      <c r="AW242" s="320"/>
      <c r="AX242" s="320"/>
      <c r="AY242" s="320"/>
      <c r="AZ242" s="399"/>
      <c r="BB242" s="313"/>
      <c r="BC242" s="333"/>
      <c r="BD242" s="320"/>
    </row>
    <row r="243" spans="48:56" x14ac:dyDescent="0.3">
      <c r="AV243" s="393"/>
      <c r="AW243" s="320"/>
      <c r="AX243" s="319"/>
      <c r="AY243" s="319"/>
      <c r="AZ243" s="399"/>
      <c r="BB243" s="313"/>
      <c r="BC243" s="320"/>
      <c r="BD243" s="320"/>
    </row>
    <row r="244" spans="48:56" x14ac:dyDescent="0.3">
      <c r="AV244" s="393"/>
      <c r="AW244" s="320"/>
      <c r="AX244" s="321"/>
      <c r="AY244" s="321"/>
      <c r="AZ244" s="399"/>
      <c r="BB244" s="313"/>
      <c r="BC244" s="320"/>
      <c r="BD244" s="320"/>
    </row>
    <row r="245" spans="48:56" ht="15" thickBot="1" x14ac:dyDescent="0.35">
      <c r="AV245" s="394"/>
      <c r="AW245" s="16"/>
      <c r="AX245" s="16"/>
      <c r="AY245" s="16"/>
      <c r="AZ245" s="397"/>
      <c r="BB245" s="313"/>
      <c r="BC245" s="320"/>
      <c r="BD245" s="320"/>
    </row>
  </sheetData>
  <mergeCells count="25">
    <mergeCell ref="B1:N3"/>
    <mergeCell ref="P1:V3"/>
    <mergeCell ref="B5:N5"/>
    <mergeCell ref="P5:V5"/>
    <mergeCell ref="Z26:AA26"/>
    <mergeCell ref="Q18:V18"/>
    <mergeCell ref="Q19:V19"/>
    <mergeCell ref="Q21:V21"/>
    <mergeCell ref="Q22:V22"/>
    <mergeCell ref="AJ9:AK9"/>
    <mergeCell ref="AJ10:AK10"/>
    <mergeCell ref="Q20:V20"/>
    <mergeCell ref="AA30:AG30"/>
    <mergeCell ref="Z31:AA31"/>
    <mergeCell ref="F47:H47"/>
    <mergeCell ref="P30:V30"/>
    <mergeCell ref="P31:V31"/>
    <mergeCell ref="F43:H43"/>
    <mergeCell ref="N43:P43"/>
    <mergeCell ref="F44:H44"/>
    <mergeCell ref="N44:P44"/>
    <mergeCell ref="F46:H46"/>
    <mergeCell ref="F41:H42"/>
    <mergeCell ref="N41:P42"/>
    <mergeCell ref="P33:V34"/>
  </mergeCells>
  <pageMargins left="0.25" right="0.25" top="0.75" bottom="0.75" header="0.3" footer="0.3"/>
  <pageSetup scale="1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Notes</vt:lpstr>
      <vt:lpstr>NOTES..</vt:lpstr>
      <vt:lpstr>U11</vt:lpstr>
      <vt:lpstr>U12</vt:lpstr>
      <vt:lpstr>U13</vt:lpstr>
      <vt:lpstr>U14-old</vt:lpstr>
      <vt:lpstr>U14..old</vt:lpstr>
      <vt:lpstr>U14</vt:lpstr>
      <vt:lpstr>U15_16</vt:lpstr>
      <vt:lpstr>U17_18</vt:lpstr>
      <vt:lpstr>Sheet5</vt:lpstr>
      <vt:lpstr>17_18_U</vt:lpstr>
      <vt:lpstr>Sheet2</vt:lpstr>
      <vt:lpstr>13_U_OLD</vt:lpstr>
      <vt:lpstr>14_U_old</vt:lpstr>
      <vt:lpstr>12U</vt:lpstr>
      <vt:lpstr>13U</vt:lpstr>
      <vt:lpstr>17_18U</vt:lpstr>
      <vt:lpstr>15team</vt:lpstr>
      <vt:lpstr>15team2</vt:lpstr>
      <vt:lpstr>15team3</vt:lpstr>
      <vt:lpstr>9Team</vt:lpstr>
      <vt:lpstr>10_U</vt:lpstr>
      <vt:lpstr>13_U</vt:lpstr>
      <vt:lpstr>Matrix</vt:lpstr>
      <vt:lpstr>20</vt:lpstr>
      <vt:lpstr>10</vt:lpstr>
      <vt:lpstr>Sheet1</vt:lpstr>
      <vt:lpstr>'17_18U'!Print_Area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Smith (TS)</dc:creator>
  <cp:lastModifiedBy>Greg Smith</cp:lastModifiedBy>
  <cp:lastPrinted>2014-07-04T22:34:54Z</cp:lastPrinted>
  <dcterms:created xsi:type="dcterms:W3CDTF">2011-05-03T19:41:32Z</dcterms:created>
  <dcterms:modified xsi:type="dcterms:W3CDTF">2014-07-07T15:59:22Z</dcterms:modified>
</cp:coreProperties>
</file>