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31" windowWidth="24285" windowHeight="13080" activeTab="0"/>
  </bookViews>
  <sheets>
    <sheet name="10U" sheetId="1" r:id="rId1"/>
    <sheet name="11U" sheetId="2" r:id="rId2"/>
    <sheet name="12U" sheetId="3" r:id="rId3"/>
    <sheet name="13U" sheetId="4" r:id="rId4"/>
    <sheet name="14U" sheetId="5" r:id="rId5"/>
    <sheet name="15_16U" sheetId="6" r:id="rId6"/>
    <sheet name="17_18U" sheetId="7" r:id="rId7"/>
    <sheet name="15team" sheetId="8" state="hidden" r:id="rId8"/>
    <sheet name="15team2" sheetId="9" state="hidden" r:id="rId9"/>
    <sheet name="15team3" sheetId="10" state="hidden" r:id="rId10"/>
    <sheet name="9Team" sheetId="11" state="hidden" r:id="rId11"/>
    <sheet name="Matrix" sheetId="12" state="hidden" r:id="rId12"/>
  </sheets>
  <definedNames/>
  <calcPr fullCalcOnLoad="1"/>
</workbook>
</file>

<file path=xl/sharedStrings.xml><?xml version="1.0" encoding="utf-8"?>
<sst xmlns="http://schemas.openxmlformats.org/spreadsheetml/2006/main" count="1252" uniqueCount="323">
  <si>
    <t>Lincroft Knight</t>
  </si>
  <si>
    <t>Pt Pleasant Sharks</t>
  </si>
  <si>
    <t>Little Sickles</t>
  </si>
  <si>
    <t>1st 2 games Sunday</t>
  </si>
  <si>
    <t>early DH</t>
  </si>
  <si>
    <t>Rumson Fair Haven</t>
  </si>
  <si>
    <t>Highschool Field</t>
  </si>
  <si>
    <t>Monmouth County Dodgers</t>
  </si>
  <si>
    <t>TR Black Sox</t>
  </si>
  <si>
    <t>late times both days</t>
  </si>
  <si>
    <t>layte games</t>
  </si>
  <si>
    <t>morning games</t>
  </si>
  <si>
    <t>earlt am sat</t>
  </si>
  <si>
    <t>FBA Knights Red</t>
  </si>
  <si>
    <t>FBA Knight Black</t>
  </si>
  <si>
    <t>Hillsborough Prospects</t>
  </si>
  <si>
    <t>Brookdale</t>
  </si>
  <si>
    <t>Valenzano Field</t>
  </si>
  <si>
    <t>Wilksbar</t>
  </si>
  <si>
    <t>brookdale</t>
  </si>
  <si>
    <t>fh 1</t>
  </si>
  <si>
    <t>hockhockson</t>
  </si>
  <si>
    <t>meadow ridge</t>
  </si>
  <si>
    <t>am</t>
  </si>
  <si>
    <t>Marloboro Renegades</t>
  </si>
  <si>
    <t>Langon Baseball 2</t>
  </si>
  <si>
    <t>Monmouth Demonds</t>
  </si>
  <si>
    <t>NYCD Knights</t>
  </si>
  <si>
    <t>Wilkes Barre</t>
  </si>
  <si>
    <t>NJ 9ers "M"</t>
  </si>
  <si>
    <t>NJ 9ers "J"</t>
  </si>
  <si>
    <t>xx</t>
  </si>
  <si>
    <t>North Bergen</t>
  </si>
  <si>
    <t>Middletown Bulldogs</t>
  </si>
  <si>
    <t>U</t>
  </si>
  <si>
    <t>N</t>
  </si>
  <si>
    <t>H</t>
  </si>
  <si>
    <t>I</t>
  </si>
  <si>
    <t>D</t>
  </si>
  <si>
    <t>E</t>
  </si>
  <si>
    <t>1 - 4/5</t>
  </si>
  <si>
    <t>2 - 3/6</t>
  </si>
  <si>
    <t>vs</t>
  </si>
  <si>
    <t>hey hey hey</t>
  </si>
  <si>
    <t>Freehold Panthers</t>
  </si>
  <si>
    <t>Frozen Ropes - NJ</t>
  </si>
  <si>
    <t>Ocean Sting Rays</t>
  </si>
  <si>
    <t>10U</t>
  </si>
  <si>
    <t>Boro Field</t>
  </si>
  <si>
    <t>East Field</t>
  </si>
  <si>
    <t xml:space="preserve"> </t>
  </si>
  <si>
    <t>All playoff games are as per</t>
  </si>
  <si>
    <t>coordinator's phone calls!</t>
  </si>
  <si>
    <t>This schedule may very.</t>
  </si>
  <si>
    <t>Langan Baseball 1</t>
  </si>
  <si>
    <t>Langan Baseball 2</t>
  </si>
  <si>
    <t>Matawan Huskies</t>
  </si>
  <si>
    <t>14U</t>
  </si>
  <si>
    <t>Meadow Ridge</t>
  </si>
  <si>
    <t>Howell Brewers</t>
  </si>
  <si>
    <t>FBA Knights Black</t>
  </si>
  <si>
    <t>11U 50/70</t>
  </si>
  <si>
    <t>Library</t>
  </si>
  <si>
    <t>Sportsman</t>
  </si>
  <si>
    <t>West Long Branch</t>
  </si>
  <si>
    <t>Thorne</t>
  </si>
  <si>
    <t>CJ Hitmen</t>
  </si>
  <si>
    <t>Tinton Falls Terminators</t>
  </si>
  <si>
    <t>Hudson Valley Rampage</t>
  </si>
  <si>
    <t>Langan Baseball</t>
  </si>
  <si>
    <t>Hillsborough Heat</t>
  </si>
  <si>
    <t>Teaneck Titans</t>
  </si>
  <si>
    <t>Blue Chip Baseball</t>
  </si>
  <si>
    <t>One Six Sports</t>
  </si>
  <si>
    <t>JS Colts</t>
  </si>
  <si>
    <t>Monmouth Malitia</t>
  </si>
  <si>
    <t>Clarkstown Stars</t>
  </si>
  <si>
    <t>Elmjack Elite</t>
  </si>
  <si>
    <t>Jersey Mudcats</t>
  </si>
  <si>
    <t>2011 JERSEY  SHORE  BEACH  BLAST - July 4th Tournament</t>
  </si>
  <si>
    <t>East Hanover Longhorns</t>
  </si>
  <si>
    <t>Arlington Baseball 15s</t>
  </si>
  <si>
    <t>NJ Orioles 15s</t>
  </si>
  <si>
    <t>NJ Orioles 16s</t>
  </si>
  <si>
    <t>Monmouth Demons</t>
  </si>
  <si>
    <t>Baseball U</t>
  </si>
  <si>
    <t>JV Field</t>
  </si>
  <si>
    <t xml:space="preserve">Red Bank Regional </t>
  </si>
  <si>
    <t>CJ Hitman</t>
  </si>
  <si>
    <t>Cerbo Sun Devils</t>
  </si>
  <si>
    <t>Jersey Shore A's</t>
  </si>
  <si>
    <t>Ocean Sting Rays</t>
  </si>
  <si>
    <t>North Wall Knights</t>
  </si>
  <si>
    <t>Hit n Run Highlanders</t>
  </si>
  <si>
    <t>Wolfpack</t>
  </si>
  <si>
    <t>Marlboro Renegades</t>
  </si>
  <si>
    <t>Hanover Hurricanes</t>
  </si>
  <si>
    <t>NJ 9ers M</t>
  </si>
  <si>
    <t>NJ 9ers J</t>
  </si>
  <si>
    <t>Jersey Shore Lightning</t>
  </si>
  <si>
    <t>East Coast Blaze</t>
  </si>
  <si>
    <t>Wycoff Raiders</t>
  </si>
  <si>
    <t>Hillsborogh Prospects</t>
  </si>
  <si>
    <t>Jersey Pride</t>
  </si>
  <si>
    <t>FBA Knight Red</t>
  </si>
  <si>
    <t>Central Jersey Cyclones</t>
  </si>
  <si>
    <t>North Caldwell Knights</t>
  </si>
  <si>
    <t>RCBC Nationals</t>
  </si>
  <si>
    <t>CJ Warhawks</t>
  </si>
  <si>
    <t>Chester Vipers</t>
  </si>
  <si>
    <t>11U 50_70</t>
  </si>
  <si>
    <t>NJ 9ers</t>
  </si>
  <si>
    <t>CJ Stampede</t>
  </si>
  <si>
    <t>Jersey City Cobras</t>
  </si>
  <si>
    <t>Edison Boys Baseball</t>
  </si>
  <si>
    <t>WEMO</t>
  </si>
  <si>
    <t>17/18U</t>
  </si>
  <si>
    <t>Full Count Baseball</t>
  </si>
  <si>
    <t>Matrix CP</t>
  </si>
  <si>
    <t>Highlander Academy</t>
  </si>
  <si>
    <t>Rampage Baseball</t>
  </si>
  <si>
    <t>Matrix Prospects</t>
  </si>
  <si>
    <t xml:space="preserve">Little Silver </t>
  </si>
  <si>
    <t>School</t>
  </si>
  <si>
    <t>Red Bank Regional</t>
  </si>
  <si>
    <t>Valenzano</t>
  </si>
  <si>
    <t>Field #1</t>
  </si>
  <si>
    <t>Monmouth Regional HS</t>
  </si>
  <si>
    <t>Red Bank Regional HS</t>
  </si>
  <si>
    <t>Winners</t>
  </si>
  <si>
    <t>Points</t>
  </si>
  <si>
    <t>Head/Head</t>
  </si>
  <si>
    <t>Runs allowed</t>
  </si>
  <si>
    <t>Bracket Winner Criteria</t>
  </si>
  <si>
    <t>Paste Special "Values" for each winner here</t>
  </si>
  <si>
    <t>Naturals</t>
  </si>
  <si>
    <t>JS Rays</t>
  </si>
  <si>
    <t>no DH</t>
  </si>
  <si>
    <t>late gates Saturday</t>
  </si>
  <si>
    <t>double headers, mornings</t>
  </si>
  <si>
    <t>x</t>
  </si>
  <si>
    <t>different than 12U</t>
  </si>
  <si>
    <t>different than 10U titans</t>
  </si>
  <si>
    <t>Berkley Heights</t>
  </si>
  <si>
    <t>Monmouth Militia</t>
  </si>
  <si>
    <t>Bracket D</t>
  </si>
  <si>
    <t>Field 4</t>
  </si>
  <si>
    <t>Seed 8</t>
  </si>
  <si>
    <t>Seed 7</t>
  </si>
  <si>
    <t>Seed 6</t>
  </si>
  <si>
    <t>Seed 5</t>
  </si>
  <si>
    <t>Seed 4/5 Winner</t>
  </si>
  <si>
    <t>Seed 3/6 Winner</t>
  </si>
  <si>
    <t>Seed 1/8 Winner</t>
  </si>
  <si>
    <t>Seed 2/7 Winner</t>
  </si>
  <si>
    <t>Pt. Pleasant Sharks</t>
  </si>
  <si>
    <t>South Plainfield</t>
  </si>
  <si>
    <t>Jersey Shore Beach Blast - July 4th Tournament</t>
  </si>
  <si>
    <t>Montville Mustangs</t>
  </si>
  <si>
    <t>NOTES</t>
  </si>
  <si>
    <t>Middletown Allstars</t>
  </si>
  <si>
    <t>Look at home/away equalization</t>
  </si>
  <si>
    <t>Marloboro Mustangs</t>
  </si>
  <si>
    <t>Pittsburgh Diamond Dawgs</t>
  </si>
  <si>
    <t>Jersey Shore Thunder</t>
  </si>
  <si>
    <t>Central Jersey Hitmen</t>
  </si>
  <si>
    <t>Jersey Shore Hurricanes</t>
  </si>
  <si>
    <t xml:space="preserve">Frozen Ropes </t>
  </si>
  <si>
    <t>Pittsburgh Diamond Dawgs 9s</t>
  </si>
  <si>
    <t>11U</t>
  </si>
  <si>
    <t>Midtown Allstars</t>
  </si>
  <si>
    <t>Pitt Dawgs</t>
  </si>
  <si>
    <t>CJ Hitman</t>
  </si>
  <si>
    <t>Montville</t>
  </si>
  <si>
    <t>Ropes</t>
  </si>
  <si>
    <t>Hurricanes</t>
  </si>
  <si>
    <t>Win</t>
  </si>
  <si>
    <t>Winner 4/5</t>
  </si>
  <si>
    <t>Loss</t>
  </si>
  <si>
    <t>Winner 3/6</t>
  </si>
  <si>
    <t>Round 1</t>
  </si>
  <si>
    <t>1 Bye</t>
  </si>
  <si>
    <t>2 Bye</t>
  </si>
  <si>
    <t>3-6</t>
  </si>
  <si>
    <t>4-5</t>
  </si>
  <si>
    <t>Round 2</t>
  </si>
  <si>
    <t>Jersey City Cobras</t>
  </si>
  <si>
    <t>Varsity Field</t>
  </si>
  <si>
    <t>#1 Field</t>
  </si>
  <si>
    <t>Field</t>
  </si>
  <si>
    <t>Hockhockson</t>
  </si>
  <si>
    <t>South Field</t>
  </si>
  <si>
    <t>Afe froup</t>
  </si>
  <si>
    <t>LOCATIONS AND MATCH-UPS</t>
  </si>
  <si>
    <t>Brackets and Records</t>
  </si>
  <si>
    <t>SATURDAY</t>
  </si>
  <si>
    <t>Score</t>
  </si>
  <si>
    <t>Team</t>
  </si>
  <si>
    <t>Wins</t>
  </si>
  <si>
    <t>Loses</t>
  </si>
  <si>
    <t>Ties</t>
  </si>
  <si>
    <t>RA</t>
  </si>
  <si>
    <t>RF</t>
  </si>
  <si>
    <t>Input Teams Here</t>
  </si>
  <si>
    <t>Monday Seeding</t>
  </si>
  <si>
    <t>Age Group</t>
  </si>
  <si>
    <t>15/16U</t>
  </si>
  <si>
    <t>Field 1</t>
  </si>
  <si>
    <t xml:space="preserve"> SUNDAY</t>
  </si>
  <si>
    <t>Winner</t>
  </si>
  <si>
    <t>Monday</t>
  </si>
  <si>
    <t>seed 4</t>
  </si>
  <si>
    <t>Seed 2</t>
  </si>
  <si>
    <t>Seed 1</t>
  </si>
  <si>
    <t>JS Hurricanes</t>
  </si>
  <si>
    <t>Shrewsbury</t>
  </si>
  <si>
    <t>Manson Field</t>
  </si>
  <si>
    <t>Bracket A</t>
  </si>
  <si>
    <t>12U</t>
  </si>
  <si>
    <t>JS Thunder</t>
  </si>
  <si>
    <t>FH Diamonds</t>
  </si>
  <si>
    <t>Bracket B</t>
  </si>
  <si>
    <t>Monday Seedings</t>
  </si>
  <si>
    <t>Age group</t>
  </si>
  <si>
    <t>Little Silver</t>
  </si>
  <si>
    <t>Challenger</t>
  </si>
  <si>
    <t>Field 2</t>
  </si>
  <si>
    <t>Sickles Field</t>
  </si>
  <si>
    <t>Field 3</t>
  </si>
  <si>
    <t xml:space="preserve"> MONDAY</t>
  </si>
  <si>
    <t>Seed 4</t>
  </si>
  <si>
    <t>Seed 3</t>
  </si>
  <si>
    <t>Championship</t>
  </si>
  <si>
    <t>Game</t>
  </si>
  <si>
    <t>Yorkville Eagles</t>
  </si>
  <si>
    <t>TF Terminators</t>
  </si>
  <si>
    <t>Cerbo Sun Devils</t>
  </si>
  <si>
    <t>Frozen Ropes NY</t>
  </si>
  <si>
    <t>2011 JERSEY  SHORE  BEACH  BLAST - Memorial Day Tournament</t>
  </si>
  <si>
    <t>Bracket C</t>
  </si>
  <si>
    <t>seed 5</t>
  </si>
  <si>
    <t>seed 6</t>
  </si>
  <si>
    <t>seed 3</t>
  </si>
  <si>
    <t>winner seed 4/5 game</t>
  </si>
  <si>
    <t>winner seed 3/6 game</t>
  </si>
  <si>
    <t>seed 1</t>
  </si>
  <si>
    <t>seed 2</t>
  </si>
  <si>
    <t>13U</t>
  </si>
  <si>
    <t>Frozen Ropes</t>
  </si>
  <si>
    <t>Fair Haven</t>
  </si>
  <si>
    <t>JS Raiders</t>
  </si>
  <si>
    <t>NJ Marlins</t>
  </si>
  <si>
    <t>CK's Cardinals</t>
  </si>
  <si>
    <t xml:space="preserve">One six sports </t>
  </si>
  <si>
    <t xml:space="preserve">Teaneck Titans </t>
  </si>
  <si>
    <t xml:space="preserve">Clarkstown Stars </t>
  </si>
  <si>
    <t xml:space="preserve">Pt Pleasant sharks </t>
  </si>
  <si>
    <t>Elmjack elites</t>
  </si>
  <si>
    <t xml:space="preserve">Brick Bulldogs </t>
  </si>
  <si>
    <t xml:space="preserve">CJ Stampede </t>
  </si>
  <si>
    <t>Langan Baseball</t>
  </si>
  <si>
    <t xml:space="preserve">Matrix Prospect </t>
  </si>
  <si>
    <t>Matrix CP</t>
  </si>
  <si>
    <t xml:space="preserve">Frozen Ropes </t>
  </si>
  <si>
    <t xml:space="preserve">Highlander Academy </t>
  </si>
  <si>
    <t>/</t>
  </si>
  <si>
    <t xml:space="preserve">Hilsborough Prospects </t>
  </si>
  <si>
    <t xml:space="preserve">Blue chip Baseball </t>
  </si>
  <si>
    <t xml:space="preserve">Wycoff Raders </t>
  </si>
  <si>
    <t>FBA Knights Black</t>
  </si>
  <si>
    <t xml:space="preserve">matawan huskies </t>
  </si>
  <si>
    <t>langon baseball 2</t>
  </si>
  <si>
    <t>/</t>
  </si>
  <si>
    <t>baseball u</t>
  </si>
  <si>
    <t>orioles 16</t>
  </si>
  <si>
    <t xml:space="preserve">east coast blaze </t>
  </si>
  <si>
    <t xml:space="preserve">hanover hurricanes </t>
  </si>
  <si>
    <t xml:space="preserve">old bridge yankes </t>
  </si>
  <si>
    <t>orioles 15</t>
  </si>
  <si>
    <t xml:space="preserve">North Caldwell Knights </t>
  </si>
  <si>
    <t>Manalapan Braves</t>
  </si>
  <si>
    <t>Jersey Brawlers</t>
  </si>
  <si>
    <t>South Wall Sea Dogs</t>
  </si>
  <si>
    <t>South Plainfield</t>
  </si>
  <si>
    <t>North Haledon Reds</t>
  </si>
  <si>
    <t>Old Bridge Yankees</t>
  </si>
  <si>
    <t>Matawan Huskies</t>
  </si>
  <si>
    <t>Farrah Buiders</t>
  </si>
  <si>
    <t>NJ Orioles 15s</t>
  </si>
  <si>
    <t>Langan Baseball 2</t>
  </si>
  <si>
    <t>Doylestown Tigers</t>
  </si>
  <si>
    <t>Freehold Bombers</t>
  </si>
  <si>
    <t>Jersey Shore A's</t>
  </si>
  <si>
    <t>Middletown Mavericks</t>
  </si>
  <si>
    <t>Pt. Pleasant Patriots</t>
  </si>
  <si>
    <t>NJ Hitman Baseball</t>
  </si>
  <si>
    <t>Lincroft Knights</t>
  </si>
  <si>
    <t xml:space="preserve">Meadow Ridge </t>
  </si>
  <si>
    <t>West Field</t>
  </si>
  <si>
    <t>WLB Hawks</t>
  </si>
  <si>
    <t>Shore Spartans</t>
  </si>
  <si>
    <t>Fair Haven Diamonds</t>
  </si>
  <si>
    <t>Manalapan Braves</t>
  </si>
  <si>
    <t>Jersey Brawlers</t>
  </si>
  <si>
    <t>South Wall Sea Dogs</t>
  </si>
  <si>
    <t>North Wall Knights</t>
  </si>
  <si>
    <t>North Haledon Reds</t>
  </si>
  <si>
    <t>Lincroft Panthers</t>
  </si>
  <si>
    <t>NJ Orioles 16</t>
  </si>
  <si>
    <t>JS Lightning</t>
  </si>
  <si>
    <t>Farrah Builders</t>
  </si>
  <si>
    <t>Union Beach Strikers</t>
  </si>
  <si>
    <t>Jersey Shore Eagles</t>
  </si>
  <si>
    <t>Old Bridge Yankees</t>
  </si>
  <si>
    <t>Cadets BBC</t>
  </si>
  <si>
    <t>Saturday</t>
  </si>
  <si>
    <t>Sunday</t>
  </si>
  <si>
    <t>Nj Orioles 15s</t>
  </si>
  <si>
    <t>Nj Marlins</t>
  </si>
  <si>
    <t>Two River Tides</t>
  </si>
  <si>
    <t>Brick Bulldogs</t>
  </si>
  <si>
    <t xml:space="preserve">Blue Chip Baseball </t>
  </si>
  <si>
    <t xml:space="preserve">JS Thunder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</si>
</sst>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7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sz val="10"/>
      <color indexed="5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sz val="8"/>
      <name val="Verdana"/>
      <family val="0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b/>
      <sz val="10"/>
      <color indexed="30"/>
      <name val="Arial"/>
      <family val="2"/>
    </font>
    <font>
      <b/>
      <sz val="10"/>
      <color indexed="53"/>
      <name val="Arial"/>
      <family val="2"/>
    </font>
    <font>
      <b/>
      <sz val="10"/>
      <color indexed="57"/>
      <name val="Arial"/>
      <family val="2"/>
    </font>
    <font>
      <b/>
      <sz val="10"/>
      <color indexed="36"/>
      <name val="Arial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/>
      <right style="medium"/>
      <top/>
      <bottom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 style="thin"/>
    </border>
    <border>
      <left/>
      <right style="medium"/>
      <top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/>
      <bottom/>
    </border>
    <border>
      <left style="medium"/>
      <right style="thin"/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/>
      <top style="thin"/>
      <bottom/>
    </border>
    <border>
      <left/>
      <right style="medium"/>
      <top style="thin"/>
      <bottom style="medium"/>
    </border>
    <border>
      <left/>
      <right style="medium"/>
      <top style="medium"/>
      <bottom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 style="medium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/>
      <top style="medium"/>
      <bottom style="thin"/>
    </border>
    <border>
      <left style="thin"/>
      <right style="thin"/>
      <top style="medium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medium"/>
      <bottom style="medium"/>
    </border>
    <border>
      <left/>
      <right style="medium"/>
      <top style="thin"/>
      <bottom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/>
      <top style="thin"/>
      <bottom style="medium"/>
    </border>
    <border>
      <left style="medium"/>
      <right/>
      <top style="medium"/>
      <bottom style="medium"/>
    </border>
    <border>
      <left style="thin"/>
      <right/>
      <top style="medium"/>
      <bottom style="thin"/>
    </border>
    <border>
      <left/>
      <right style="medium"/>
      <top style="thin"/>
      <bottom style="thin"/>
    </border>
    <border>
      <left/>
      <right style="thin"/>
      <top/>
      <bottom style="medium"/>
    </border>
    <border>
      <left style="thin"/>
      <right/>
      <top style="thin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0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15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29" fillId="23" borderId="0" applyNumberFormat="0" applyBorder="0" applyAlignment="0" applyProtection="0"/>
    <xf numFmtId="0" fontId="44" fillId="24" borderId="1" applyNumberFormat="0" applyAlignment="0" applyProtection="0"/>
    <xf numFmtId="0" fontId="45" fillId="25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8" fillId="27" borderId="1" applyNumberFormat="0" applyAlignment="0" applyProtection="0"/>
    <xf numFmtId="0" fontId="49" fillId="0" borderId="6" applyNumberFormat="0" applyFill="0" applyAlignment="0" applyProtection="0"/>
    <xf numFmtId="0" fontId="50" fillId="28" borderId="0" applyNumberFormat="0" applyBorder="0" applyAlignment="0" applyProtection="0"/>
    <xf numFmtId="0" fontId="1" fillId="29" borderId="7" applyNumberFormat="0" applyFont="0" applyAlignment="0" applyProtection="0"/>
    <xf numFmtId="0" fontId="51" fillId="24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46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8" fillId="30" borderId="11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24" borderId="12" xfId="0" applyFont="1" applyFill="1" applyBorder="1" applyAlignment="1">
      <alignment horizontal="center"/>
    </xf>
    <xf numFmtId="0" fontId="8" fillId="30" borderId="13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24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0" fillId="0" borderId="17" xfId="0" applyBorder="1" applyAlignment="1">
      <alignment/>
    </xf>
    <xf numFmtId="0" fontId="0" fillId="24" borderId="0" xfId="0" applyFill="1" applyBorder="1" applyAlignment="1">
      <alignment/>
    </xf>
    <xf numFmtId="20" fontId="7" fillId="0" borderId="18" xfId="0" applyNumberFormat="1" applyFont="1" applyBorder="1" applyAlignment="1">
      <alignment horizontal="right"/>
    </xf>
    <xf numFmtId="0" fontId="9" fillId="0" borderId="19" xfId="0" applyFont="1" applyBorder="1" applyAlignment="1">
      <alignment horizontal="left"/>
    </xf>
    <xf numFmtId="0" fontId="0" fillId="24" borderId="20" xfId="0" applyFill="1" applyBorder="1" applyAlignment="1">
      <alignment horizontal="center"/>
    </xf>
    <xf numFmtId="0" fontId="7" fillId="0" borderId="16" xfId="0" applyFont="1" applyBorder="1" applyAlignment="1">
      <alignment horizontal="right"/>
    </xf>
    <xf numFmtId="0" fontId="9" fillId="0" borderId="21" xfId="0" applyFont="1" applyBorder="1" applyAlignment="1">
      <alignment horizontal="left"/>
    </xf>
    <xf numFmtId="0" fontId="7" fillId="24" borderId="22" xfId="0" applyFont="1" applyFill="1" applyBorder="1" applyAlignment="1">
      <alignment horizontal="right"/>
    </xf>
    <xf numFmtId="0" fontId="9" fillId="24" borderId="0" xfId="0" applyFont="1" applyFill="1" applyBorder="1" applyAlignment="1">
      <alignment horizontal="left"/>
    </xf>
    <xf numFmtId="0" fontId="6" fillId="24" borderId="0" xfId="0" applyFont="1" applyFill="1" applyBorder="1" applyAlignment="1">
      <alignment horizontal="center"/>
    </xf>
    <xf numFmtId="0" fontId="6" fillId="24" borderId="1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31" borderId="23" xfId="0" applyFill="1" applyBorder="1" applyAlignment="1">
      <alignment horizontal="center"/>
    </xf>
    <xf numFmtId="20" fontId="7" fillId="0" borderId="12" xfId="0" applyNumberFormat="1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0" fillId="31" borderId="24" xfId="0" applyFill="1" applyBorder="1" applyAlignment="1">
      <alignment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9" fillId="0" borderId="25" xfId="0" applyFont="1" applyBorder="1" applyAlignment="1">
      <alignment horizontal="left"/>
    </xf>
    <xf numFmtId="0" fontId="0" fillId="31" borderId="13" xfId="0" applyFill="1" applyBorder="1" applyAlignment="1">
      <alignment horizontal="center"/>
    </xf>
    <xf numFmtId="0" fontId="0" fillId="31" borderId="26" xfId="0" applyFill="1" applyBorder="1" applyAlignment="1">
      <alignment/>
    </xf>
    <xf numFmtId="0" fontId="9" fillId="0" borderId="27" xfId="0" applyFont="1" applyBorder="1" applyAlignment="1">
      <alignment horizontal="left"/>
    </xf>
    <xf numFmtId="0" fontId="0" fillId="0" borderId="19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8" fillId="30" borderId="12" xfId="0" applyFont="1" applyFill="1" applyBorder="1" applyAlignment="1">
      <alignment horizontal="center"/>
    </xf>
    <xf numFmtId="0" fontId="8" fillId="30" borderId="29" xfId="0" applyFont="1" applyFill="1" applyBorder="1" applyAlignment="1">
      <alignment horizontal="center"/>
    </xf>
    <xf numFmtId="20" fontId="7" fillId="0" borderId="30" xfId="0" applyNumberFormat="1" applyFont="1" applyBorder="1" applyAlignment="1">
      <alignment horizontal="right"/>
    </xf>
    <xf numFmtId="0" fontId="0" fillId="0" borderId="3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2" xfId="0" applyBorder="1" applyAlignment="1">
      <alignment horizontal="center"/>
    </xf>
    <xf numFmtId="0" fontId="9" fillId="0" borderId="15" xfId="0" applyFont="1" applyBorder="1" applyAlignment="1">
      <alignment horizontal="left"/>
    </xf>
    <xf numFmtId="0" fontId="8" fillId="30" borderId="15" xfId="0" applyFont="1" applyFill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7" fillId="24" borderId="0" xfId="0" applyFont="1" applyFill="1" applyBorder="1" applyAlignment="1">
      <alignment horizontal="right"/>
    </xf>
    <xf numFmtId="0" fontId="10" fillId="0" borderId="25" xfId="0" applyFont="1" applyBorder="1" applyAlignment="1">
      <alignment horizontal="center"/>
    </xf>
    <xf numFmtId="0" fontId="0" fillId="0" borderId="35" xfId="0" applyBorder="1" applyAlignment="1">
      <alignment/>
    </xf>
    <xf numFmtId="0" fontId="10" fillId="0" borderId="27" xfId="0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34" xfId="0" applyBorder="1" applyAlignment="1">
      <alignment horizontal="center"/>
    </xf>
    <xf numFmtId="0" fontId="12" fillId="0" borderId="0" xfId="0" applyFont="1" applyAlignment="1">
      <alignment/>
    </xf>
    <xf numFmtId="0" fontId="3" fillId="0" borderId="14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6" fillId="24" borderId="10" xfId="0" applyFont="1" applyFill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13" fillId="24" borderId="15" xfId="0" applyFont="1" applyFill="1" applyBorder="1" applyAlignment="1">
      <alignment horizontal="center"/>
    </xf>
    <xf numFmtId="0" fontId="6" fillId="24" borderId="14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37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13" fillId="24" borderId="38" xfId="0" applyFont="1" applyFill="1" applyBorder="1" applyAlignment="1">
      <alignment horizontal="center"/>
    </xf>
    <xf numFmtId="0" fontId="9" fillId="24" borderId="39" xfId="0" applyFont="1" applyFill="1" applyBorder="1" applyAlignment="1">
      <alignment horizontal="center"/>
    </xf>
    <xf numFmtId="0" fontId="9" fillId="24" borderId="40" xfId="0" applyFont="1" applyFill="1" applyBorder="1" applyAlignment="1">
      <alignment horizontal="center"/>
    </xf>
    <xf numFmtId="0" fontId="9" fillId="24" borderId="20" xfId="0" applyFont="1" applyFill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7" fillId="32" borderId="22" xfId="0" applyFont="1" applyFill="1" applyBorder="1" applyAlignment="1">
      <alignment horizontal="right"/>
    </xf>
    <xf numFmtId="0" fontId="0" fillId="32" borderId="0" xfId="0" applyFill="1" applyBorder="1" applyAlignment="1">
      <alignment/>
    </xf>
    <xf numFmtId="0" fontId="9" fillId="32" borderId="0" xfId="0" applyFont="1" applyFill="1" applyBorder="1" applyAlignment="1">
      <alignment horizontal="left"/>
    </xf>
    <xf numFmtId="0" fontId="6" fillId="32" borderId="0" xfId="0" applyFont="1" applyFill="1" applyBorder="1" applyAlignment="1">
      <alignment horizontal="center"/>
    </xf>
    <xf numFmtId="0" fontId="22" fillId="31" borderId="42" xfId="0" applyFont="1" applyFill="1" applyBorder="1" applyAlignment="1">
      <alignment horizontal="center"/>
    </xf>
    <xf numFmtId="0" fontId="22" fillId="31" borderId="43" xfId="0" applyFont="1" applyFill="1" applyBorder="1" applyAlignment="1">
      <alignment horizontal="left"/>
    </xf>
    <xf numFmtId="0" fontId="22" fillId="31" borderId="23" xfId="0" applyFont="1" applyFill="1" applyBorder="1" applyAlignment="1">
      <alignment horizontal="center"/>
    </xf>
    <xf numFmtId="0" fontId="22" fillId="31" borderId="24" xfId="0" applyFont="1" applyFill="1" applyBorder="1" applyAlignment="1">
      <alignment/>
    </xf>
    <xf numFmtId="0" fontId="9" fillId="30" borderId="0" xfId="0" applyFont="1" applyFill="1" applyBorder="1" applyAlignment="1">
      <alignment horizontal="left"/>
    </xf>
    <xf numFmtId="0" fontId="0" fillId="30" borderId="0" xfId="0" applyFill="1" applyBorder="1" applyAlignment="1">
      <alignment/>
    </xf>
    <xf numFmtId="0" fontId="9" fillId="24" borderId="0" xfId="0" applyFont="1" applyFill="1" applyBorder="1" applyAlignment="1">
      <alignment horizontal="center"/>
    </xf>
    <xf numFmtId="0" fontId="6" fillId="24" borderId="44" xfId="0" applyFont="1" applyFill="1" applyBorder="1" applyAlignment="1">
      <alignment horizontal="center"/>
    </xf>
    <xf numFmtId="0" fontId="6" fillId="24" borderId="35" xfId="0" applyFont="1" applyFill="1" applyBorder="1" applyAlignment="1">
      <alignment horizontal="center"/>
    </xf>
    <xf numFmtId="0" fontId="6" fillId="24" borderId="18" xfId="0" applyFont="1" applyFill="1" applyBorder="1" applyAlignment="1">
      <alignment horizontal="center"/>
    </xf>
    <xf numFmtId="0" fontId="14" fillId="24" borderId="15" xfId="0" applyFont="1" applyFill="1" applyBorder="1" applyAlignment="1">
      <alignment horizontal="center"/>
    </xf>
    <xf numFmtId="0" fontId="6" fillId="24" borderId="26" xfId="0" applyFont="1" applyFill="1" applyBorder="1" applyAlignment="1">
      <alignment horizontal="center"/>
    </xf>
    <xf numFmtId="0" fontId="6" fillId="24" borderId="16" xfId="0" applyFont="1" applyFill="1" applyBorder="1" applyAlignment="1">
      <alignment horizontal="center"/>
    </xf>
    <xf numFmtId="0" fontId="23" fillId="31" borderId="23" xfId="0" applyFont="1" applyFill="1" applyBorder="1" applyAlignment="1">
      <alignment horizontal="center"/>
    </xf>
    <xf numFmtId="0" fontId="23" fillId="31" borderId="24" xfId="0" applyFont="1" applyFill="1" applyBorder="1" applyAlignment="1">
      <alignment/>
    </xf>
    <xf numFmtId="0" fontId="14" fillId="24" borderId="38" xfId="0" applyFont="1" applyFill="1" applyBorder="1" applyAlignment="1">
      <alignment horizontal="center"/>
    </xf>
    <xf numFmtId="0" fontId="23" fillId="31" borderId="24" xfId="0" applyFont="1" applyFill="1" applyBorder="1" applyAlignment="1">
      <alignment horizontal="left"/>
    </xf>
    <xf numFmtId="0" fontId="6" fillId="0" borderId="45" xfId="0" applyFont="1" applyBorder="1" applyAlignment="1">
      <alignment horizontal="center"/>
    </xf>
    <xf numFmtId="0" fontId="24" fillId="31" borderId="23" xfId="0" applyFont="1" applyFill="1" applyBorder="1" applyAlignment="1">
      <alignment horizontal="center"/>
    </xf>
    <xf numFmtId="0" fontId="24" fillId="31" borderId="24" xfId="0" applyFont="1" applyFill="1" applyBorder="1" applyAlignment="1">
      <alignment/>
    </xf>
    <xf numFmtId="0" fontId="6" fillId="0" borderId="46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24" fillId="31" borderId="13" xfId="0" applyFont="1" applyFill="1" applyBorder="1" applyAlignment="1">
      <alignment horizontal="center"/>
    </xf>
    <xf numFmtId="0" fontId="24" fillId="31" borderId="26" xfId="0" applyFont="1" applyFill="1" applyBorder="1" applyAlignment="1">
      <alignment/>
    </xf>
    <xf numFmtId="0" fontId="15" fillId="31" borderId="42" xfId="0" applyFont="1" applyFill="1" applyBorder="1" applyAlignment="1">
      <alignment/>
    </xf>
    <xf numFmtId="0" fontId="16" fillId="31" borderId="43" xfId="0" applyFont="1" applyFill="1" applyBorder="1" applyAlignment="1">
      <alignment/>
    </xf>
    <xf numFmtId="0" fontId="15" fillId="31" borderId="22" xfId="0" applyFont="1" applyFill="1" applyBorder="1" applyAlignment="1">
      <alignment/>
    </xf>
    <xf numFmtId="0" fontId="15" fillId="31" borderId="17" xfId="0" applyFont="1" applyFill="1" applyBorder="1" applyAlignment="1">
      <alignment/>
    </xf>
    <xf numFmtId="0" fontId="15" fillId="31" borderId="23" xfId="0" applyFont="1" applyFill="1" applyBorder="1" applyAlignment="1">
      <alignment/>
    </xf>
    <xf numFmtId="0" fontId="15" fillId="31" borderId="24" xfId="0" applyFont="1" applyFill="1" applyBorder="1" applyAlignment="1">
      <alignment/>
    </xf>
    <xf numFmtId="0" fontId="0" fillId="30" borderId="11" xfId="0" applyFill="1" applyBorder="1" applyAlignment="1">
      <alignment/>
    </xf>
    <xf numFmtId="0" fontId="0" fillId="30" borderId="10" xfId="0" applyFill="1" applyBorder="1" applyAlignment="1">
      <alignment/>
    </xf>
    <xf numFmtId="0" fontId="0" fillId="30" borderId="35" xfId="0" applyFill="1" applyBorder="1" applyAlignment="1">
      <alignment/>
    </xf>
    <xf numFmtId="0" fontId="9" fillId="0" borderId="0" xfId="0" applyFont="1" applyAlignment="1">
      <alignment/>
    </xf>
    <xf numFmtId="0" fontId="6" fillId="0" borderId="47" xfId="0" applyFont="1" applyBorder="1" applyAlignment="1">
      <alignment horizontal="center"/>
    </xf>
    <xf numFmtId="0" fontId="0" fillId="30" borderId="22" xfId="0" applyFill="1" applyBorder="1" applyAlignment="1">
      <alignment/>
    </xf>
    <xf numFmtId="0" fontId="0" fillId="30" borderId="17" xfId="0" applyFill="1" applyBorder="1" applyAlignment="1">
      <alignment/>
    </xf>
    <xf numFmtId="0" fontId="0" fillId="31" borderId="13" xfId="0" applyFill="1" applyBorder="1" applyAlignment="1">
      <alignment/>
    </xf>
    <xf numFmtId="0" fontId="9" fillId="31" borderId="26" xfId="0" applyFont="1" applyFill="1" applyBorder="1" applyAlignment="1">
      <alignment/>
    </xf>
    <xf numFmtId="0" fontId="0" fillId="30" borderId="13" xfId="0" applyFill="1" applyBorder="1" applyAlignment="1">
      <alignment/>
    </xf>
    <xf numFmtId="0" fontId="0" fillId="30" borderId="14" xfId="0" applyFill="1" applyBorder="1" applyAlignment="1">
      <alignment/>
    </xf>
    <xf numFmtId="0" fontId="0" fillId="30" borderId="26" xfId="0" applyFill="1" applyBorder="1" applyAlignment="1">
      <alignment/>
    </xf>
    <xf numFmtId="0" fontId="24" fillId="0" borderId="0" xfId="0" applyFont="1" applyFill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7" fillId="0" borderId="49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8" fillId="0" borderId="29" xfId="0" applyFont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33" xfId="0" applyBorder="1" applyAlignment="1">
      <alignment horizontal="center"/>
    </xf>
    <xf numFmtId="0" fontId="7" fillId="32" borderId="0" xfId="0" applyFont="1" applyFill="1" applyBorder="1" applyAlignment="1">
      <alignment horizontal="right"/>
    </xf>
    <xf numFmtId="0" fontId="0" fillId="32" borderId="0" xfId="0" applyFill="1" applyBorder="1" applyAlignment="1">
      <alignment horizontal="center"/>
    </xf>
    <xf numFmtId="0" fontId="0" fillId="32" borderId="0" xfId="0" applyFill="1" applyBorder="1" applyAlignment="1">
      <alignment horizontal="left"/>
    </xf>
    <xf numFmtId="0" fontId="0" fillId="0" borderId="51" xfId="0" applyBorder="1" applyAlignment="1">
      <alignment horizontal="center"/>
    </xf>
    <xf numFmtId="0" fontId="0" fillId="0" borderId="47" xfId="0" applyBorder="1" applyAlignment="1">
      <alignment/>
    </xf>
    <xf numFmtId="0" fontId="0" fillId="0" borderId="41" xfId="0" applyBorder="1" applyAlignment="1">
      <alignment horizontal="center"/>
    </xf>
    <xf numFmtId="0" fontId="24" fillId="33" borderId="23" xfId="0" applyFont="1" applyFill="1" applyBorder="1" applyAlignment="1">
      <alignment horizontal="center"/>
    </xf>
    <xf numFmtId="0" fontId="24" fillId="33" borderId="24" xfId="0" applyFont="1" applyFill="1" applyBorder="1" applyAlignment="1">
      <alignment/>
    </xf>
    <xf numFmtId="0" fontId="24" fillId="33" borderId="13" xfId="0" applyFont="1" applyFill="1" applyBorder="1" applyAlignment="1">
      <alignment horizontal="center"/>
    </xf>
    <xf numFmtId="0" fontId="24" fillId="33" borderId="26" xfId="0" applyFont="1" applyFill="1" applyBorder="1" applyAlignment="1">
      <alignment/>
    </xf>
    <xf numFmtId="0" fontId="15" fillId="33" borderId="22" xfId="0" applyFont="1" applyFill="1" applyBorder="1" applyAlignment="1">
      <alignment/>
    </xf>
    <xf numFmtId="0" fontId="15" fillId="33" borderId="17" xfId="0" applyFont="1" applyFill="1" applyBorder="1" applyAlignment="1">
      <alignment/>
    </xf>
    <xf numFmtId="0" fontId="0" fillId="33" borderId="13" xfId="0" applyFill="1" applyBorder="1" applyAlignment="1">
      <alignment/>
    </xf>
    <xf numFmtId="0" fontId="9" fillId="33" borderId="26" xfId="0" applyFont="1" applyFill="1" applyBorder="1" applyAlignment="1">
      <alignment/>
    </xf>
    <xf numFmtId="0" fontId="6" fillId="32" borderId="17" xfId="0" applyFont="1" applyFill="1" applyBorder="1" applyAlignment="1">
      <alignment horizontal="center"/>
    </xf>
    <xf numFmtId="0" fontId="24" fillId="24" borderId="15" xfId="0" applyFont="1" applyFill="1" applyBorder="1" applyAlignment="1">
      <alignment horizontal="center"/>
    </xf>
    <xf numFmtId="0" fontId="24" fillId="24" borderId="38" xfId="0" applyFont="1" applyFill="1" applyBorder="1" applyAlignment="1">
      <alignment horizontal="center"/>
    </xf>
    <xf numFmtId="0" fontId="9" fillId="24" borderId="45" xfId="0" applyFont="1" applyFill="1" applyBorder="1" applyAlignment="1">
      <alignment horizontal="center"/>
    </xf>
    <xf numFmtId="0" fontId="0" fillId="24" borderId="40" xfId="0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24" borderId="32" xfId="0" applyFill="1" applyBorder="1" applyAlignment="1">
      <alignment horizontal="center"/>
    </xf>
    <xf numFmtId="0" fontId="0" fillId="0" borderId="24" xfId="0" applyBorder="1" applyAlignment="1">
      <alignment/>
    </xf>
    <xf numFmtId="0" fontId="0" fillId="0" borderId="53" xfId="0" applyBorder="1" applyAlignment="1">
      <alignment/>
    </xf>
    <xf numFmtId="0" fontId="0" fillId="0" borderId="0" xfId="0" applyBorder="1" applyAlignment="1">
      <alignment horizontal="left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3" fillId="0" borderId="0" xfId="0" applyFont="1" applyBorder="1" applyAlignment="1">
      <alignment horizontal="center" vertical="center"/>
    </xf>
    <xf numFmtId="16" fontId="0" fillId="31" borderId="0" xfId="0" applyNumberFormat="1" applyFill="1" applyAlignment="1">
      <alignment/>
    </xf>
    <xf numFmtId="0" fontId="7" fillId="0" borderId="12" xfId="0" applyFont="1" applyBorder="1" applyAlignment="1">
      <alignment horizontal="center"/>
    </xf>
    <xf numFmtId="16" fontId="21" fillId="0" borderId="15" xfId="0" applyNumberFormat="1" applyFont="1" applyBorder="1" applyAlignment="1">
      <alignment horizontal="center"/>
    </xf>
    <xf numFmtId="16" fontId="9" fillId="0" borderId="15" xfId="0" applyNumberFormat="1" applyFont="1" applyBorder="1" applyAlignment="1">
      <alignment horizontal="center"/>
    </xf>
    <xf numFmtId="16" fontId="7" fillId="0" borderId="15" xfId="0" applyNumberFormat="1" applyFont="1" applyBorder="1" applyAlignment="1">
      <alignment horizontal="center"/>
    </xf>
    <xf numFmtId="16" fontId="6" fillId="0" borderId="15" xfId="0" applyNumberFormat="1" applyFont="1" applyBorder="1" applyAlignment="1">
      <alignment horizontal="center"/>
    </xf>
    <xf numFmtId="0" fontId="25" fillId="31" borderId="22" xfId="0" applyFont="1" applyFill="1" applyBorder="1" applyAlignment="1">
      <alignment horizontal="center"/>
    </xf>
    <xf numFmtId="0" fontId="25" fillId="24" borderId="15" xfId="0" applyFont="1" applyFill="1" applyBorder="1" applyAlignment="1">
      <alignment horizontal="center"/>
    </xf>
    <xf numFmtId="0" fontId="25" fillId="24" borderId="38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4" xfId="0" applyFont="1" applyBorder="1" applyAlignment="1">
      <alignment/>
    </xf>
    <xf numFmtId="0" fontId="0" fillId="0" borderId="54" xfId="0" applyBorder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18" xfId="0" applyFont="1" applyBorder="1" applyAlignment="1">
      <alignment horizontal="center"/>
    </xf>
    <xf numFmtId="0" fontId="6" fillId="30" borderId="10" xfId="0" applyFont="1" applyFill="1" applyBorder="1" applyAlignment="1">
      <alignment horizontal="center"/>
    </xf>
    <xf numFmtId="0" fontId="6" fillId="24" borderId="11" xfId="0" applyFont="1" applyFill="1" applyBorder="1" applyAlignment="1">
      <alignment horizontal="center"/>
    </xf>
    <xf numFmtId="0" fontId="6" fillId="30" borderId="0" xfId="0" applyFont="1" applyFill="1" applyBorder="1" applyAlignment="1">
      <alignment horizontal="center"/>
    </xf>
    <xf numFmtId="16" fontId="6" fillId="0" borderId="30" xfId="0" applyNumberFormat="1" applyFont="1" applyBorder="1" applyAlignment="1">
      <alignment horizontal="center"/>
    </xf>
    <xf numFmtId="0" fontId="6" fillId="24" borderId="13" xfId="0" applyFont="1" applyFill="1" applyBorder="1" applyAlignment="1">
      <alignment horizontal="center"/>
    </xf>
    <xf numFmtId="0" fontId="10" fillId="31" borderId="22" xfId="0" applyFont="1" applyFill="1" applyBorder="1" applyAlignment="1">
      <alignment horizontal="center"/>
    </xf>
    <xf numFmtId="0" fontId="10" fillId="31" borderId="17" xfId="0" applyFont="1" applyFill="1" applyBorder="1" applyAlignment="1">
      <alignment horizontal="center"/>
    </xf>
    <xf numFmtId="0" fontId="9" fillId="30" borderId="25" xfId="0" applyFont="1" applyFill="1" applyBorder="1" applyAlignment="1">
      <alignment horizontal="left"/>
    </xf>
    <xf numFmtId="0" fontId="6" fillId="0" borderId="43" xfId="0" applyFont="1" applyBorder="1" applyAlignment="1">
      <alignment horizontal="center"/>
    </xf>
    <xf numFmtId="0" fontId="13" fillId="24" borderId="38" xfId="0" applyFont="1" applyFill="1" applyBorder="1" applyAlignment="1">
      <alignment horizontal="left"/>
    </xf>
    <xf numFmtId="0" fontId="9" fillId="31" borderId="24" xfId="0" applyFont="1" applyFill="1" applyBorder="1" applyAlignment="1">
      <alignment horizontal="left"/>
    </xf>
    <xf numFmtId="0" fontId="9" fillId="30" borderId="27" xfId="0" applyFont="1" applyFill="1" applyBorder="1" applyAlignment="1">
      <alignment horizontal="left"/>
    </xf>
    <xf numFmtId="0" fontId="6" fillId="0" borderId="34" xfId="0" applyFont="1" applyBorder="1" applyAlignment="1">
      <alignment horizontal="center"/>
    </xf>
    <xf numFmtId="0" fontId="9" fillId="24" borderId="17" xfId="0" applyFont="1" applyFill="1" applyBorder="1" applyAlignment="1">
      <alignment horizontal="left"/>
    </xf>
    <xf numFmtId="0" fontId="9" fillId="0" borderId="38" xfId="0" applyFont="1" applyBorder="1" applyAlignment="1">
      <alignment horizontal="left"/>
    </xf>
    <xf numFmtId="0" fontId="9" fillId="31" borderId="26" xfId="0" applyFont="1" applyFill="1" applyBorder="1" applyAlignment="1">
      <alignment horizontal="left"/>
    </xf>
    <xf numFmtId="0" fontId="13" fillId="30" borderId="0" xfId="0" applyFont="1" applyFill="1" applyBorder="1" applyAlignment="1">
      <alignment horizontal="center"/>
    </xf>
    <xf numFmtId="0" fontId="14" fillId="30" borderId="0" xfId="0" applyFont="1" applyFill="1" applyBorder="1" applyAlignment="1">
      <alignment horizontal="center"/>
    </xf>
    <xf numFmtId="0" fontId="9" fillId="31" borderId="17" xfId="0" applyFont="1" applyFill="1" applyBorder="1" applyAlignment="1">
      <alignment horizontal="left"/>
    </xf>
    <xf numFmtId="0" fontId="9" fillId="34" borderId="25" xfId="0" applyFont="1" applyFill="1" applyBorder="1" applyAlignment="1">
      <alignment horizontal="left"/>
    </xf>
    <xf numFmtId="0" fontId="6" fillId="34" borderId="31" xfId="0" applyFont="1" applyFill="1" applyBorder="1" applyAlignment="1">
      <alignment horizontal="center"/>
    </xf>
    <xf numFmtId="0" fontId="9" fillId="34" borderId="27" xfId="0" applyFont="1" applyFill="1" applyBorder="1" applyAlignment="1">
      <alignment horizontal="left"/>
    </xf>
    <xf numFmtId="0" fontId="6" fillId="34" borderId="32" xfId="0" applyFont="1" applyFill="1" applyBorder="1" applyAlignment="1">
      <alignment horizontal="center"/>
    </xf>
    <xf numFmtId="0" fontId="6" fillId="30" borderId="14" xfId="0" applyFont="1" applyFill="1" applyBorder="1" applyAlignment="1">
      <alignment horizontal="center"/>
    </xf>
    <xf numFmtId="0" fontId="0" fillId="30" borderId="0" xfId="0" applyFill="1" applyAlignment="1">
      <alignment/>
    </xf>
    <xf numFmtId="0" fontId="6" fillId="0" borderId="38" xfId="0" applyFont="1" applyBorder="1" applyAlignment="1">
      <alignment horizontal="center"/>
    </xf>
    <xf numFmtId="20" fontId="0" fillId="0" borderId="0" xfId="0" applyNumberFormat="1" applyAlignment="1">
      <alignment/>
    </xf>
    <xf numFmtId="0" fontId="0" fillId="0" borderId="31" xfId="0" applyFill="1" applyBorder="1" applyAlignment="1">
      <alignment horizontal="center"/>
    </xf>
    <xf numFmtId="0" fontId="0" fillId="0" borderId="55" xfId="0" applyBorder="1" applyAlignment="1">
      <alignment horizontal="center"/>
    </xf>
    <xf numFmtId="16" fontId="7" fillId="0" borderId="16" xfId="0" applyNumberFormat="1" applyFont="1" applyBorder="1" applyAlignment="1">
      <alignment horizontal="center"/>
    </xf>
    <xf numFmtId="0" fontId="15" fillId="30" borderId="19" xfId="0" applyFont="1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56" xfId="0" applyBorder="1" applyAlignment="1">
      <alignment horizontal="center"/>
    </xf>
    <xf numFmtId="0" fontId="15" fillId="30" borderId="28" xfId="0" applyFont="1" applyFill="1" applyBorder="1" applyAlignment="1">
      <alignment horizontal="center"/>
    </xf>
    <xf numFmtId="0" fontId="0" fillId="0" borderId="56" xfId="0" applyFill="1" applyBorder="1" applyAlignment="1">
      <alignment horizontal="center"/>
    </xf>
    <xf numFmtId="0" fontId="0" fillId="24" borderId="28" xfId="0" applyFill="1" applyBorder="1" applyAlignment="1">
      <alignment horizontal="center"/>
    </xf>
    <xf numFmtId="0" fontId="0" fillId="24" borderId="56" xfId="0" applyFill="1" applyBorder="1" applyAlignment="1">
      <alignment horizontal="center"/>
    </xf>
    <xf numFmtId="0" fontId="0" fillId="24" borderId="55" xfId="0" applyFill="1" applyBorder="1" applyAlignment="1">
      <alignment horizontal="center"/>
    </xf>
    <xf numFmtId="0" fontId="15" fillId="30" borderId="21" xfId="0" applyFont="1" applyFill="1" applyBorder="1" applyAlignment="1">
      <alignment horizontal="center"/>
    </xf>
    <xf numFmtId="0" fontId="13" fillId="30" borderId="1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6" fillId="30" borderId="22" xfId="0" applyFont="1" applyFill="1" applyBorder="1" applyAlignment="1">
      <alignment horizontal="center"/>
    </xf>
    <xf numFmtId="0" fontId="6" fillId="34" borderId="43" xfId="0" applyFont="1" applyFill="1" applyBorder="1" applyAlignment="1">
      <alignment horizontal="center"/>
    </xf>
    <xf numFmtId="0" fontId="6" fillId="30" borderId="13" xfId="0" applyFont="1" applyFill="1" applyBorder="1" applyAlignment="1">
      <alignment horizontal="center"/>
    </xf>
    <xf numFmtId="0" fontId="6" fillId="34" borderId="34" xfId="0" applyFont="1" applyFill="1" applyBorder="1" applyAlignment="1">
      <alignment horizontal="center"/>
    </xf>
    <xf numFmtId="16" fontId="0" fillId="0" borderId="57" xfId="0" applyNumberFormat="1" applyBorder="1" applyAlignment="1">
      <alignment/>
    </xf>
    <xf numFmtId="0" fontId="8" fillId="0" borderId="15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59" xfId="0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20" fontId="0" fillId="0" borderId="0" xfId="0" applyNumberFormat="1" applyBorder="1" applyAlignment="1">
      <alignment/>
    </xf>
    <xf numFmtId="0" fontId="8" fillId="0" borderId="0" xfId="0" applyFont="1" applyBorder="1" applyAlignment="1">
      <alignment horizontal="left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16" fontId="9" fillId="0" borderId="0" xfId="0" applyNumberFormat="1" applyFont="1" applyAlignment="1" quotePrefix="1">
      <alignment/>
    </xf>
    <xf numFmtId="0" fontId="9" fillId="0" borderId="0" xfId="0" applyFont="1" applyAlignment="1" quotePrefix="1">
      <alignment/>
    </xf>
    <xf numFmtId="14" fontId="9" fillId="0" borderId="0" xfId="0" applyNumberFormat="1" applyFont="1" applyAlignment="1" quotePrefix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31" borderId="0" xfId="0" applyFill="1" applyAlignment="1">
      <alignment/>
    </xf>
    <xf numFmtId="0" fontId="9" fillId="31" borderId="35" xfId="0" applyFont="1" applyFill="1" applyBorder="1" applyAlignment="1">
      <alignment horizontal="left"/>
    </xf>
    <xf numFmtId="0" fontId="22" fillId="31" borderId="13" xfId="0" applyFont="1" applyFill="1" applyBorder="1" applyAlignment="1">
      <alignment horizontal="center"/>
    </xf>
    <xf numFmtId="0" fontId="23" fillId="31" borderId="42" xfId="0" applyFont="1" applyFill="1" applyBorder="1" applyAlignment="1">
      <alignment horizontal="center"/>
    </xf>
    <xf numFmtId="0" fontId="23" fillId="31" borderId="13" xfId="0" applyFont="1" applyFill="1" applyBorder="1" applyAlignment="1">
      <alignment horizontal="center"/>
    </xf>
    <xf numFmtId="0" fontId="24" fillId="31" borderId="42" xfId="0" applyFont="1" applyFill="1" applyBorder="1" applyAlignment="1">
      <alignment horizontal="center"/>
    </xf>
    <xf numFmtId="0" fontId="0" fillId="31" borderId="17" xfId="0" applyFill="1" applyBorder="1" applyAlignment="1">
      <alignment/>
    </xf>
    <xf numFmtId="0" fontId="25" fillId="31" borderId="11" xfId="0" applyFont="1" applyFill="1" applyBorder="1" applyAlignment="1">
      <alignment horizontal="center"/>
    </xf>
    <xf numFmtId="0" fontId="25" fillId="31" borderId="13" xfId="0" applyFont="1" applyFill="1" applyBorder="1" applyAlignment="1">
      <alignment horizontal="center"/>
    </xf>
    <xf numFmtId="0" fontId="0" fillId="31" borderId="35" xfId="0" applyFill="1" applyBorder="1" applyAlignment="1">
      <alignment/>
    </xf>
    <xf numFmtId="16" fontId="0" fillId="0" borderId="15" xfId="0" applyNumberForma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20" fontId="6" fillId="0" borderId="12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31" borderId="43" xfId="0" applyFill="1" applyBorder="1" applyAlignment="1">
      <alignment horizontal="center"/>
    </xf>
    <xf numFmtId="0" fontId="0" fillId="31" borderId="34" xfId="0" applyFill="1" applyBorder="1" applyAlignment="1">
      <alignment horizontal="center"/>
    </xf>
    <xf numFmtId="0" fontId="6" fillId="31" borderId="25" xfId="0" applyFont="1" applyFill="1" applyBorder="1" applyAlignment="1">
      <alignment horizontal="center"/>
    </xf>
    <xf numFmtId="0" fontId="6" fillId="31" borderId="27" xfId="0" applyFont="1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30" borderId="43" xfId="0" applyFill="1" applyBorder="1" applyAlignment="1">
      <alignment horizontal="center"/>
    </xf>
    <xf numFmtId="0" fontId="0" fillId="30" borderId="34" xfId="0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left"/>
    </xf>
    <xf numFmtId="0" fontId="11" fillId="30" borderId="0" xfId="0" applyFont="1" applyFill="1" applyBorder="1" applyAlignment="1">
      <alignment horizontal="center"/>
    </xf>
    <xf numFmtId="0" fontId="3" fillId="30" borderId="0" xfId="0" applyFont="1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9" fillId="0" borderId="0" xfId="0" applyFont="1" applyFill="1" applyBorder="1" applyAlignment="1">
      <alignment horizontal="left"/>
    </xf>
    <xf numFmtId="0" fontId="0" fillId="0" borderId="20" xfId="0" applyBorder="1" applyAlignment="1">
      <alignment/>
    </xf>
    <xf numFmtId="0" fontId="0" fillId="0" borderId="20" xfId="0" applyFont="1" applyBorder="1" applyAlignment="1">
      <alignment horizontal="left"/>
    </xf>
    <xf numFmtId="0" fontId="0" fillId="0" borderId="60" xfId="0" applyBorder="1" applyAlignment="1">
      <alignment/>
    </xf>
    <xf numFmtId="0" fontId="9" fillId="0" borderId="60" xfId="0" applyFont="1" applyFill="1" applyBorder="1" applyAlignment="1">
      <alignment horizontal="left"/>
    </xf>
    <xf numFmtId="0" fontId="13" fillId="24" borderId="13" xfId="0" applyFont="1" applyFill="1" applyBorder="1" applyAlignment="1">
      <alignment horizontal="center"/>
    </xf>
    <xf numFmtId="0" fontId="14" fillId="24" borderId="13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0" fontId="0" fillId="0" borderId="39" xfId="0" applyBorder="1" applyAlignment="1">
      <alignment/>
    </xf>
    <xf numFmtId="0" fontId="0" fillId="0" borderId="39" xfId="0" applyFill="1" applyBorder="1" applyAlignment="1">
      <alignment/>
    </xf>
    <xf numFmtId="0" fontId="0" fillId="0" borderId="0" xfId="0" applyFont="1" applyBorder="1" applyAlignment="1">
      <alignment horizontal="left"/>
    </xf>
    <xf numFmtId="0" fontId="6" fillId="24" borderId="38" xfId="0" applyFont="1" applyFill="1" applyBorder="1" applyAlignment="1">
      <alignment horizontal="center"/>
    </xf>
    <xf numFmtId="0" fontId="6" fillId="24" borderId="54" xfId="0" applyFont="1" applyFill="1" applyBorder="1" applyAlignment="1">
      <alignment horizontal="center"/>
    </xf>
    <xf numFmtId="0" fontId="6" fillId="24" borderId="58" xfId="0" applyFont="1" applyFill="1" applyBorder="1" applyAlignment="1">
      <alignment horizontal="center"/>
    </xf>
    <xf numFmtId="0" fontId="22" fillId="31" borderId="24" xfId="0" applyFont="1" applyFill="1" applyBorder="1" applyAlignment="1">
      <alignment horizontal="left"/>
    </xf>
    <xf numFmtId="0" fontId="24" fillId="31" borderId="24" xfId="0" applyFont="1" applyFill="1" applyBorder="1" applyAlignment="1">
      <alignment horizontal="left"/>
    </xf>
    <xf numFmtId="0" fontId="24" fillId="31" borderId="26" xfId="0" applyFont="1" applyFill="1" applyBorder="1" applyAlignment="1">
      <alignment horizontal="left"/>
    </xf>
    <xf numFmtId="0" fontId="0" fillId="31" borderId="26" xfId="0" applyFill="1" applyBorder="1" applyAlignment="1">
      <alignment horizontal="left"/>
    </xf>
    <xf numFmtId="0" fontId="0" fillId="31" borderId="17" xfId="0" applyFill="1" applyBorder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9" fillId="34" borderId="0" xfId="0" applyFont="1" applyFill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0" fillId="31" borderId="0" xfId="0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center"/>
    </xf>
    <xf numFmtId="0" fontId="0" fillId="34" borderId="0" xfId="0" applyFill="1" applyBorder="1" applyAlignment="1">
      <alignment horizontal="left"/>
    </xf>
    <xf numFmtId="0" fontId="9" fillId="34" borderId="0" xfId="0" applyFont="1" applyFill="1" applyAlignment="1">
      <alignment/>
    </xf>
    <xf numFmtId="0" fontId="6" fillId="0" borderId="0" xfId="0" applyFont="1" applyFill="1" applyBorder="1" applyAlignment="1">
      <alignment horizontal="left"/>
    </xf>
    <xf numFmtId="0" fontId="27" fillId="35" borderId="61" xfId="0" applyFont="1" applyFill="1" applyBorder="1" applyAlignment="1">
      <alignment/>
    </xf>
    <xf numFmtId="0" fontId="27" fillId="35" borderId="59" xfId="0" applyFont="1" applyFill="1" applyBorder="1" applyAlignment="1">
      <alignment horizontal="left"/>
    </xf>
    <xf numFmtId="0" fontId="27" fillId="35" borderId="60" xfId="0" applyFont="1" applyFill="1" applyBorder="1" applyAlignment="1">
      <alignment/>
    </xf>
    <xf numFmtId="0" fontId="10" fillId="0" borderId="25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0" fillId="0" borderId="19" xfId="0" applyFill="1" applyBorder="1" applyAlignment="1">
      <alignment horizontal="left"/>
    </xf>
    <xf numFmtId="0" fontId="0" fillId="0" borderId="45" xfId="0" applyFill="1" applyBorder="1" applyAlignment="1">
      <alignment horizontal="left"/>
    </xf>
    <xf numFmtId="0" fontId="0" fillId="0" borderId="31" xfId="0" applyFill="1" applyBorder="1" applyAlignment="1">
      <alignment horizontal="left"/>
    </xf>
    <xf numFmtId="0" fontId="0" fillId="0" borderId="21" xfId="0" applyFill="1" applyBorder="1" applyAlignment="1">
      <alignment horizontal="left"/>
    </xf>
    <xf numFmtId="0" fontId="0" fillId="0" borderId="46" xfId="0" applyFill="1" applyBorder="1" applyAlignment="1">
      <alignment horizontal="left"/>
    </xf>
    <xf numFmtId="0" fontId="0" fillId="0" borderId="32" xfId="0" applyFill="1" applyBorder="1" applyAlignment="1">
      <alignment horizontal="left"/>
    </xf>
    <xf numFmtId="0" fontId="0" fillId="31" borderId="14" xfId="0" applyFill="1" applyBorder="1" applyAlignment="1">
      <alignment horizontal="center"/>
    </xf>
    <xf numFmtId="0" fontId="9" fillId="0" borderId="46" xfId="0" applyFont="1" applyFill="1" applyBorder="1" applyAlignment="1">
      <alignment horizontal="left"/>
    </xf>
    <xf numFmtId="0" fontId="11" fillId="30" borderId="22" xfId="0" applyFont="1" applyFill="1" applyBorder="1" applyAlignment="1">
      <alignment horizontal="center"/>
    </xf>
    <xf numFmtId="0" fontId="11" fillId="30" borderId="0" xfId="0" applyFont="1" applyFill="1" applyBorder="1" applyAlignment="1">
      <alignment horizontal="center"/>
    </xf>
    <xf numFmtId="0" fontId="11" fillId="30" borderId="17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48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0" fillId="31" borderId="63" xfId="0" applyFont="1" applyFill="1" applyBorder="1" applyAlignment="1">
      <alignment horizontal="center"/>
    </xf>
    <xf numFmtId="0" fontId="10" fillId="31" borderId="58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35" xfId="0" applyFont="1" applyFill="1" applyBorder="1" applyAlignment="1">
      <alignment horizontal="left"/>
    </xf>
    <xf numFmtId="0" fontId="9" fillId="0" borderId="45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56" xfId="0" applyFill="1" applyBorder="1" applyAlignment="1">
      <alignment horizontal="left"/>
    </xf>
    <xf numFmtId="0" fontId="6" fillId="0" borderId="63" xfId="0" applyFont="1" applyFill="1" applyBorder="1" applyAlignment="1">
      <alignment horizontal="center"/>
    </xf>
    <xf numFmtId="0" fontId="6" fillId="0" borderId="58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/>
    </xf>
    <xf numFmtId="0" fontId="6" fillId="0" borderId="54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3" fillId="30" borderId="22" xfId="0" applyFont="1" applyFill="1" applyBorder="1" applyAlignment="1">
      <alignment horizontal="center"/>
    </xf>
    <xf numFmtId="0" fontId="3" fillId="30" borderId="0" xfId="0" applyFont="1" applyFill="1" applyBorder="1" applyAlignment="1">
      <alignment horizontal="center"/>
    </xf>
    <xf numFmtId="0" fontId="3" fillId="30" borderId="17" xfId="0" applyFont="1" applyFill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62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0" fillId="0" borderId="42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54" xfId="0" applyBorder="1" applyAlignment="1">
      <alignment horizontal="left"/>
    </xf>
    <xf numFmtId="0" fontId="0" fillId="0" borderId="58" xfId="0" applyBorder="1" applyAlignment="1">
      <alignment horizontal="left"/>
    </xf>
    <xf numFmtId="0" fontId="0" fillId="0" borderId="37" xfId="0" applyFill="1" applyBorder="1" applyAlignment="1">
      <alignment horizontal="center"/>
    </xf>
    <xf numFmtId="0" fontId="9" fillId="31" borderId="64" xfId="0" applyFont="1" applyFill="1" applyBorder="1" applyAlignment="1">
      <alignment horizontal="left"/>
    </xf>
    <xf numFmtId="0" fontId="9" fillId="31" borderId="48" xfId="0" applyFont="1" applyFill="1" applyBorder="1" applyAlignment="1">
      <alignment horizontal="left"/>
    </xf>
    <xf numFmtId="0" fontId="9" fillId="31" borderId="43" xfId="0" applyFont="1" applyFill="1" applyBorder="1" applyAlignment="1">
      <alignment horizontal="left"/>
    </xf>
    <xf numFmtId="0" fontId="0" fillId="0" borderId="23" xfId="0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9" fillId="31" borderId="40" xfId="0" applyFont="1" applyFill="1" applyBorder="1" applyAlignment="1">
      <alignment horizontal="left"/>
    </xf>
    <xf numFmtId="0" fontId="9" fillId="31" borderId="55" xfId="0" applyFont="1" applyFill="1" applyBorder="1" applyAlignment="1">
      <alignment horizontal="left"/>
    </xf>
    <xf numFmtId="0" fontId="9" fillId="31" borderId="65" xfId="0" applyFont="1" applyFill="1" applyBorder="1" applyAlignment="1">
      <alignment horizontal="left"/>
    </xf>
    <xf numFmtId="0" fontId="6" fillId="0" borderId="63" xfId="0" applyFont="1" applyFill="1" applyBorder="1" applyAlignment="1">
      <alignment horizontal="left"/>
    </xf>
    <xf numFmtId="0" fontId="6" fillId="0" borderId="54" xfId="0" applyFont="1" applyFill="1" applyBorder="1" applyAlignment="1">
      <alignment horizontal="left"/>
    </xf>
    <xf numFmtId="0" fontId="6" fillId="0" borderId="58" xfId="0" applyFont="1" applyFill="1" applyBorder="1" applyAlignment="1">
      <alignment horizontal="left"/>
    </xf>
    <xf numFmtId="0" fontId="0" fillId="0" borderId="13" xfId="0" applyFill="1" applyBorder="1" applyAlignment="1">
      <alignment horizontal="center"/>
    </xf>
    <xf numFmtId="0" fontId="0" fillId="0" borderId="66" xfId="0" applyFill="1" applyBorder="1" applyAlignment="1">
      <alignment horizontal="center"/>
    </xf>
    <xf numFmtId="0" fontId="9" fillId="31" borderId="67" xfId="0" applyFont="1" applyFill="1" applyBorder="1" applyAlignment="1">
      <alignment horizontal="left"/>
    </xf>
    <xf numFmtId="0" fontId="9" fillId="31" borderId="36" xfId="0" applyFont="1" applyFill="1" applyBorder="1" applyAlignment="1">
      <alignment horizontal="left"/>
    </xf>
    <xf numFmtId="0" fontId="9" fillId="31" borderId="34" xfId="0" applyFont="1" applyFill="1" applyBorder="1" applyAlignment="1">
      <alignment horizontal="left"/>
    </xf>
    <xf numFmtId="0" fontId="8" fillId="30" borderId="11" xfId="0" applyFont="1" applyFill="1" applyBorder="1" applyAlignment="1">
      <alignment horizontal="center"/>
    </xf>
    <xf numFmtId="0" fontId="8" fillId="30" borderId="10" xfId="0" applyFont="1" applyFill="1" applyBorder="1" applyAlignment="1">
      <alignment horizontal="center"/>
    </xf>
    <xf numFmtId="0" fontId="8" fillId="30" borderId="35" xfId="0" applyFont="1" applyFill="1" applyBorder="1" applyAlignment="1">
      <alignment horizontal="center"/>
    </xf>
    <xf numFmtId="0" fontId="8" fillId="30" borderId="13" xfId="0" applyFont="1" applyFill="1" applyBorder="1" applyAlignment="1">
      <alignment horizontal="center"/>
    </xf>
    <xf numFmtId="0" fontId="8" fillId="30" borderId="14" xfId="0" applyFont="1" applyFill="1" applyBorder="1" applyAlignment="1">
      <alignment horizontal="center"/>
    </xf>
    <xf numFmtId="0" fontId="8" fillId="30" borderId="26" xfId="0" applyFont="1" applyFill="1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0" applyFont="1" applyAlignment="1">
      <alignment horizontal="center" textRotation="45"/>
    </xf>
    <xf numFmtId="0" fontId="8" fillId="0" borderId="63" xfId="0" applyFont="1" applyBorder="1" applyAlignment="1">
      <alignment horizontal="left"/>
    </xf>
    <xf numFmtId="0" fontId="8" fillId="0" borderId="54" xfId="0" applyFont="1" applyBorder="1" applyAlignment="1">
      <alignment horizontal="left"/>
    </xf>
    <xf numFmtId="0" fontId="8" fillId="0" borderId="58" xfId="0" applyFont="1" applyBorder="1" applyAlignment="1">
      <alignment horizontal="left"/>
    </xf>
    <xf numFmtId="0" fontId="9" fillId="0" borderId="40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9" fillId="0" borderId="65" xfId="0" applyFont="1" applyBorder="1" applyAlignment="1">
      <alignment horizontal="center"/>
    </xf>
    <xf numFmtId="0" fontId="9" fillId="0" borderId="67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4" fillId="30" borderId="22" xfId="0" applyFont="1" applyFill="1" applyBorder="1" applyAlignment="1">
      <alignment horizontal="center"/>
    </xf>
    <xf numFmtId="0" fontId="4" fillId="30" borderId="0" xfId="0" applyFont="1" applyFill="1" applyBorder="1" applyAlignment="1">
      <alignment horizontal="center"/>
    </xf>
    <xf numFmtId="0" fontId="4" fillId="30" borderId="17" xfId="0" applyFont="1" applyFill="1" applyBorder="1" applyAlignment="1">
      <alignment horizontal="center"/>
    </xf>
    <xf numFmtId="0" fontId="17" fillId="30" borderId="22" xfId="0" applyFont="1" applyFill="1" applyBorder="1" applyAlignment="1">
      <alignment horizontal="center"/>
    </xf>
    <xf numFmtId="0" fontId="17" fillId="30" borderId="0" xfId="0" applyFont="1" applyFill="1" applyBorder="1" applyAlignment="1">
      <alignment horizontal="center"/>
    </xf>
    <xf numFmtId="0" fontId="17" fillId="30" borderId="17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35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31" xfId="0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56" xfId="0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P52"/>
  <sheetViews>
    <sheetView tabSelected="1" zoomScalePageLayoutView="0" workbookViewId="0" topLeftCell="A1">
      <selection activeCell="L50" sqref="L50"/>
    </sheetView>
  </sheetViews>
  <sheetFormatPr defaultColWidth="8.8515625" defaultRowHeight="15"/>
  <cols>
    <col min="1" max="1" width="2.421875" style="0" customWidth="1"/>
    <col min="2" max="2" width="8.8515625" style="0" customWidth="1"/>
    <col min="3" max="3" width="1.8515625" style="0" customWidth="1"/>
    <col min="4" max="4" width="27.140625" style="0" customWidth="1"/>
    <col min="5" max="5" width="0.13671875" style="0" customWidth="1"/>
    <col min="6" max="6" width="8.7109375" style="0" customWidth="1"/>
    <col min="7" max="7" width="3.421875" style="0" customWidth="1"/>
    <col min="8" max="8" width="27.421875" style="0" customWidth="1"/>
    <col min="9" max="9" width="0" style="0" hidden="1" customWidth="1"/>
    <col min="10" max="10" width="8.7109375" style="0" customWidth="1"/>
    <col min="11" max="11" width="3.00390625" style="0" customWidth="1"/>
    <col min="12" max="12" width="8.7109375" style="0" customWidth="1"/>
    <col min="13" max="13" width="27.421875" style="0" customWidth="1"/>
    <col min="14" max="19" width="8.7109375" style="0" customWidth="1"/>
    <col min="20" max="20" width="6.7109375" style="0" customWidth="1"/>
    <col min="21" max="21" width="4.421875" style="300" customWidth="1"/>
    <col min="22" max="22" width="9.7109375" style="0" hidden="1" customWidth="1"/>
    <col min="23" max="23" width="19.7109375" style="0" hidden="1" customWidth="1"/>
    <col min="24" max="29" width="6.8515625" style="0" hidden="1" customWidth="1"/>
    <col min="30" max="30" width="6.8515625" style="0" customWidth="1"/>
    <col min="31" max="31" width="5.140625" style="300" customWidth="1"/>
    <col min="32" max="32" width="10.140625" style="0" hidden="1" customWidth="1"/>
    <col min="33" max="33" width="27.421875" style="0" hidden="1" customWidth="1"/>
    <col min="34" max="34" width="9.140625" style="0" hidden="1" customWidth="1"/>
    <col min="35" max="35" width="9.140625" style="247" hidden="1" customWidth="1"/>
    <col min="36" max="36" width="24.421875" style="0" hidden="1" customWidth="1"/>
    <col min="37" max="37" width="9.140625" style="0" hidden="1" customWidth="1"/>
    <col min="38" max="38" width="8.8515625" style="0" hidden="1" customWidth="1"/>
    <col min="39" max="39" width="8.8515625" style="0" customWidth="1"/>
  </cols>
  <sheetData>
    <row r="1" spans="1:30" ht="18" customHeight="1">
      <c r="A1" s="1"/>
      <c r="B1" s="360" t="s">
        <v>79</v>
      </c>
      <c r="C1" s="361"/>
      <c r="D1" s="361"/>
      <c r="E1" s="361"/>
      <c r="F1" s="361"/>
      <c r="G1" s="361"/>
      <c r="H1" s="361"/>
      <c r="I1" s="361"/>
      <c r="J1" s="361"/>
      <c r="K1" s="362"/>
      <c r="M1" s="369" t="str">
        <f>AG26</f>
        <v>10U</v>
      </c>
      <c r="N1" s="370"/>
      <c r="O1" s="370"/>
      <c r="P1" s="370"/>
      <c r="Q1" s="370"/>
      <c r="R1" s="370"/>
      <c r="S1" s="371"/>
      <c r="AD1" s="309" t="s">
        <v>34</v>
      </c>
    </row>
    <row r="2" spans="2:30" ht="15" customHeight="1">
      <c r="B2" s="363"/>
      <c r="C2" s="364"/>
      <c r="D2" s="364"/>
      <c r="E2" s="364"/>
      <c r="F2" s="364"/>
      <c r="G2" s="364"/>
      <c r="H2" s="364"/>
      <c r="I2" s="364"/>
      <c r="J2" s="364"/>
      <c r="K2" s="365"/>
      <c r="M2" s="372"/>
      <c r="N2" s="373"/>
      <c r="O2" s="373"/>
      <c r="P2" s="373"/>
      <c r="Q2" s="373"/>
      <c r="R2" s="373"/>
      <c r="S2" s="374"/>
      <c r="AD2" s="309" t="s">
        <v>35</v>
      </c>
    </row>
    <row r="3" spans="2:30" ht="15.75" customHeight="1" thickBot="1">
      <c r="B3" s="366"/>
      <c r="C3" s="367"/>
      <c r="D3" s="367"/>
      <c r="E3" s="367"/>
      <c r="F3" s="367"/>
      <c r="G3" s="367"/>
      <c r="H3" s="367"/>
      <c r="I3" s="367"/>
      <c r="J3" s="367"/>
      <c r="K3" s="368"/>
      <c r="M3" s="375"/>
      <c r="N3" s="376"/>
      <c r="O3" s="376"/>
      <c r="P3" s="376"/>
      <c r="Q3" s="376"/>
      <c r="R3" s="376"/>
      <c r="S3" s="377"/>
      <c r="AD3" s="309" t="s">
        <v>36</v>
      </c>
    </row>
    <row r="4" spans="2:30" ht="18.75" thickBot="1">
      <c r="B4" s="62"/>
      <c r="C4" s="62"/>
      <c r="D4" s="62"/>
      <c r="E4" s="62"/>
      <c r="F4" s="62"/>
      <c r="G4" s="62"/>
      <c r="H4" s="62"/>
      <c r="I4" s="62"/>
      <c r="J4" s="62"/>
      <c r="K4" s="62"/>
      <c r="L4" s="4"/>
      <c r="M4" s="3"/>
      <c r="N4" s="3"/>
      <c r="O4" s="3"/>
      <c r="P4" s="3"/>
      <c r="Q4" s="3"/>
      <c r="R4" s="3"/>
      <c r="S4" s="3"/>
      <c r="AD4" s="309" t="s">
        <v>37</v>
      </c>
    </row>
    <row r="5" spans="2:30" ht="16.5" thickBot="1">
      <c r="B5" s="378" t="s">
        <v>193</v>
      </c>
      <c r="C5" s="379"/>
      <c r="D5" s="379"/>
      <c r="E5" s="379"/>
      <c r="F5" s="379"/>
      <c r="G5" s="379"/>
      <c r="H5" s="379"/>
      <c r="I5" s="379"/>
      <c r="J5" s="379"/>
      <c r="K5" s="379"/>
      <c r="L5" s="9"/>
      <c r="M5" s="378" t="s">
        <v>194</v>
      </c>
      <c r="N5" s="379"/>
      <c r="O5" s="379"/>
      <c r="P5" s="379"/>
      <c r="Q5" s="379"/>
      <c r="R5" s="379"/>
      <c r="S5" s="380"/>
      <c r="AD5" s="309" t="s">
        <v>38</v>
      </c>
    </row>
    <row r="6" spans="2:30" ht="15.75">
      <c r="B6" s="171" t="s">
        <v>195</v>
      </c>
      <c r="C6" s="5"/>
      <c r="D6" s="63" t="str">
        <f>AG27</f>
        <v>Little Silver </v>
      </c>
      <c r="E6" s="7"/>
      <c r="F6" s="8"/>
      <c r="G6" s="7"/>
      <c r="H6" s="43" t="str">
        <f>AG29</f>
        <v>Shrewsbury</v>
      </c>
      <c r="I6" s="7"/>
      <c r="J6" s="8"/>
      <c r="K6" s="7"/>
      <c r="L6" s="9"/>
      <c r="M6" s="10"/>
      <c r="N6" s="10"/>
      <c r="O6" s="64"/>
      <c r="P6" s="10"/>
      <c r="Q6" s="10"/>
      <c r="R6" s="10"/>
      <c r="S6" s="10"/>
      <c r="AD6" s="309" t="s">
        <v>39</v>
      </c>
    </row>
    <row r="7" spans="2:19" ht="15.75" thickBot="1">
      <c r="B7" s="175">
        <v>40726</v>
      </c>
      <c r="C7" s="4"/>
      <c r="D7" s="65" t="str">
        <f>AG28</f>
        <v>Boro Field</v>
      </c>
      <c r="E7" s="12"/>
      <c r="F7" s="13" t="s">
        <v>196</v>
      </c>
      <c r="G7" s="9"/>
      <c r="H7" s="50" t="str">
        <f>AG30</f>
        <v>Manson Field</v>
      </c>
      <c r="I7" s="12"/>
      <c r="J7" s="13" t="s">
        <v>196</v>
      </c>
      <c r="K7" s="9"/>
      <c r="L7" s="9"/>
      <c r="M7" s="66" t="s">
        <v>217</v>
      </c>
      <c r="N7" s="14" t="s">
        <v>198</v>
      </c>
      <c r="O7" s="67" t="s">
        <v>199</v>
      </c>
      <c r="P7" s="14" t="s">
        <v>200</v>
      </c>
      <c r="Q7" s="14" t="s">
        <v>130</v>
      </c>
      <c r="R7" s="14" t="s">
        <v>201</v>
      </c>
      <c r="S7" s="14" t="s">
        <v>202</v>
      </c>
    </row>
    <row r="8" spans="2:30" ht="15.75" thickBot="1">
      <c r="B8" s="15"/>
      <c r="C8" s="16"/>
      <c r="D8" s="4"/>
      <c r="E8" s="4"/>
      <c r="F8" s="4"/>
      <c r="G8" s="4"/>
      <c r="H8" s="4"/>
      <c r="I8" s="4"/>
      <c r="J8" s="4"/>
      <c r="K8" s="9"/>
      <c r="L8" s="9"/>
      <c r="M8" s="18"/>
      <c r="N8" s="18"/>
      <c r="O8" s="18"/>
      <c r="P8" s="18"/>
      <c r="Q8" s="18"/>
      <c r="R8" s="18"/>
      <c r="S8" s="18"/>
      <c r="T8" s="34"/>
      <c r="U8" s="301"/>
      <c r="V8" s="34"/>
      <c r="W8" s="34"/>
      <c r="X8" s="34"/>
      <c r="Y8" s="34"/>
      <c r="Z8" s="34"/>
      <c r="AA8" s="34"/>
      <c r="AB8" s="34"/>
      <c r="AC8" s="34"/>
      <c r="AD8" s="34"/>
    </row>
    <row r="9" spans="2:33" ht="15.75" thickBot="1">
      <c r="B9" s="19">
        <v>0.3541666666666667</v>
      </c>
      <c r="C9" s="4"/>
      <c r="D9" s="36" t="str">
        <f>M9</f>
        <v>JS Rays</v>
      </c>
      <c r="E9" s="69"/>
      <c r="F9" s="70">
        <v>1</v>
      </c>
      <c r="G9" s="9"/>
      <c r="H9" s="36" t="str">
        <f>M17</f>
        <v>JS Hurricanes</v>
      </c>
      <c r="I9" s="69"/>
      <c r="J9" s="70">
        <v>7</v>
      </c>
      <c r="K9" s="9"/>
      <c r="L9" s="9"/>
      <c r="M9" s="71" t="str">
        <f>AG11</f>
        <v>JS Rays</v>
      </c>
      <c r="N9" s="72">
        <f>(IF(F9&gt;F10,1,0))+(IF(F13&gt;F12,1,0))+(IF(J26&gt;J27,1,0))+(IF(J33&gt;J32,1,0))</f>
        <v>0</v>
      </c>
      <c r="O9" s="72">
        <f>(IF(F9&lt;F10,1,0))+(IF(F13&lt;F12,1,0))+(IF(J26&lt;J27,1,0))+(IF(J33&lt;J32,1,0))</f>
        <v>4</v>
      </c>
      <c r="P9" s="72">
        <f>IF(F9&lt;&gt;"",(IF(F9=F10,1,0)),0)+IF(F13&lt;&gt;"",(IF(F13=F12,1,0)),0)+IF(J26&lt;&gt;"",(IF(J26=J27,1,0)),0)+IF(J33&lt;&gt;"",(IF(J33=J32,1,0)),0)</f>
        <v>0</v>
      </c>
      <c r="Q9" s="73">
        <f>(N9*2)+(P9*1)</f>
        <v>0</v>
      </c>
      <c r="R9" s="73">
        <f>F10+F12+J27+J32</f>
        <v>17</v>
      </c>
      <c r="S9" s="74">
        <f>F9+F13+J26+J33</f>
        <v>3</v>
      </c>
      <c r="T9" s="68"/>
      <c r="V9" s="68"/>
      <c r="W9" s="68"/>
      <c r="X9" s="68"/>
      <c r="Y9" s="68"/>
      <c r="Z9" s="68"/>
      <c r="AA9" s="68"/>
      <c r="AB9" s="68"/>
      <c r="AC9" s="68"/>
      <c r="AD9" s="68"/>
      <c r="AF9" s="347" t="s">
        <v>47</v>
      </c>
      <c r="AG9" s="347"/>
    </row>
    <row r="10" spans="2:33" ht="15.75" thickBot="1">
      <c r="B10" s="22"/>
      <c r="C10" s="4"/>
      <c r="D10" s="39" t="str">
        <f>M10</f>
        <v>Lincroft Panthers</v>
      </c>
      <c r="E10" s="75"/>
      <c r="F10" s="76">
        <v>5</v>
      </c>
      <c r="G10" s="9"/>
      <c r="H10" s="39" t="str">
        <f>M18</f>
        <v>Hillsborough Heat</v>
      </c>
      <c r="I10" s="75"/>
      <c r="J10" s="76">
        <v>3</v>
      </c>
      <c r="K10" s="9"/>
      <c r="L10" s="9"/>
      <c r="M10" s="71" t="str">
        <f>AG12</f>
        <v>Lincroft Panthers</v>
      </c>
      <c r="N10" s="72">
        <f>(IF(F15&gt;F16,1,0))+(IF(F10&gt;F9,1,0))+(IF(F26&gt;F27,1,0))+(IF(F33&gt;F32,1,0))</f>
        <v>2</v>
      </c>
      <c r="O10" s="72">
        <f>(IF(F15&lt;F16,1,0))+(IF(F10&lt;F9,1,0))+(IF(F26&lt;F27,1,0))+(IF(F33&lt;F32,1,0))</f>
        <v>2</v>
      </c>
      <c r="P10" s="72">
        <f>IF(F15&lt;&gt;"",(IF(F15=F16,1,0)),0)+IF(F10&lt;&gt;"",(IF(F10=F9,1,0)),0)+IF(F26&lt;&gt;"",(IF(F26=F27,1,0)),0)+IF(F33&lt;&gt;"",(IF(F33=F32,1,0)),0)</f>
        <v>0</v>
      </c>
      <c r="Q10" s="73">
        <f>(N10*2)+(P10*1)</f>
        <v>4</v>
      </c>
      <c r="R10" s="73">
        <f>F9+F16+F27+F32</f>
        <v>22</v>
      </c>
      <c r="S10" s="74">
        <f>F10+F15+F26+F33</f>
        <v>17</v>
      </c>
      <c r="T10" s="28"/>
      <c r="U10" s="307"/>
      <c r="V10" s="28"/>
      <c r="W10" s="28"/>
      <c r="X10" s="28"/>
      <c r="Y10" s="28"/>
      <c r="Z10" s="28"/>
      <c r="AA10" s="34"/>
      <c r="AB10" s="33"/>
      <c r="AC10" s="33"/>
      <c r="AD10" s="33"/>
      <c r="AE10" s="302"/>
      <c r="AF10" s="348" t="s">
        <v>203</v>
      </c>
      <c r="AG10" s="349"/>
    </row>
    <row r="11" spans="2:36" ht="15.75" thickBot="1">
      <c r="B11" s="77"/>
      <c r="C11" s="78"/>
      <c r="D11" s="79"/>
      <c r="E11" s="80"/>
      <c r="F11" s="80"/>
      <c r="G11" s="9"/>
      <c r="H11" s="79"/>
      <c r="I11" s="80"/>
      <c r="J11" s="80"/>
      <c r="K11" s="9"/>
      <c r="L11" s="9"/>
      <c r="M11" s="71" t="str">
        <f>AG13</f>
        <v>Jersey Shore Thunder</v>
      </c>
      <c r="N11" s="72">
        <f>(IF(F12&gt;F13,1,0))+(IF(F19&gt;F18,1,0))+(IF(F27&gt;F26,1,0))+(IF(F29&gt;F30,1,0))</f>
        <v>1</v>
      </c>
      <c r="O11" s="72">
        <f>(IF(F12&lt;F13,1,0))+(IF(F19&lt;F18,1,0))+(IF(F27&lt;F26,1,0))+(IF(F29&lt;F30,1,0))</f>
        <v>3</v>
      </c>
      <c r="P11" s="72">
        <f>IF(F12&lt;&gt;"",(IF(F12=F13,1,0)),0)+IF(F19&lt;&gt;"",(IF(F19=F18,1,0)),0)+IF(F27&lt;&gt;"",(IF(F27=F26,1,0)),0)+IF(F29&lt;&gt;"",(IF(F29=F30,1,0)),0)</f>
        <v>0</v>
      </c>
      <c r="Q11" s="73">
        <f>(N11*2)+(P11*1)</f>
        <v>2</v>
      </c>
      <c r="R11" s="73">
        <f>F13+F18+F26+F30</f>
        <v>23</v>
      </c>
      <c r="S11" s="74">
        <f>F12+F19+F29+F27</f>
        <v>20</v>
      </c>
      <c r="T11" s="28"/>
      <c r="U11" s="307"/>
      <c r="V11" s="28"/>
      <c r="W11" s="28"/>
      <c r="X11" s="28"/>
      <c r="Y11" s="28"/>
      <c r="Z11" s="28"/>
      <c r="AA11" s="34"/>
      <c r="AB11" s="33"/>
      <c r="AC11" s="33"/>
      <c r="AD11" s="33"/>
      <c r="AE11" s="302"/>
      <c r="AF11" s="81">
        <v>1</v>
      </c>
      <c r="AG11" s="82" t="s">
        <v>136</v>
      </c>
      <c r="AI11" s="247" t="s">
        <v>140</v>
      </c>
      <c r="AJ11" t="s">
        <v>219</v>
      </c>
    </row>
    <row r="12" spans="2:36" ht="15.75" thickBot="1">
      <c r="B12" s="45">
        <v>0.4479166666666667</v>
      </c>
      <c r="C12" s="4"/>
      <c r="D12" s="36" t="str">
        <f>M11</f>
        <v>Jersey Shore Thunder</v>
      </c>
      <c r="E12" s="69"/>
      <c r="F12" s="70">
        <v>4</v>
      </c>
      <c r="G12" s="9"/>
      <c r="H12" s="36" t="str">
        <f>M19</f>
        <v>Naturals</v>
      </c>
      <c r="I12" s="69"/>
      <c r="J12" s="70">
        <v>6</v>
      </c>
      <c r="K12" s="9"/>
      <c r="L12" s="9"/>
      <c r="M12" s="71" t="str">
        <f>AG14</f>
        <v>Jersey City Cobras</v>
      </c>
      <c r="N12" s="74">
        <f>(IF(F18&gt;F19,1,0))+(IF(F16&gt;F15,1,0))+(IF(J27&gt;J26,1,0))+(IF(J29&gt;J30,1,0))</f>
        <v>3</v>
      </c>
      <c r="O12" s="74">
        <f>(IF(F18&lt;F19,1,0))+(IF(F16&lt;F15,1,0))+(IF(J27&lt;J26,1,0))+(IF(J29&lt;J30,1,0))</f>
        <v>1</v>
      </c>
      <c r="P12" s="74">
        <f>IF(F18&lt;&gt;"",(IF(F18=F19,1,0)),0)+IF(F16&lt;&gt;"",(IF(F16=F15,1,0)),0)+IF(J27&lt;&gt;"",(IF(J27=J26,1,0)),0)+IF(J29&lt;&gt;"",(IF(J29=J30,1,0)),0)</f>
        <v>0</v>
      </c>
      <c r="Q12" s="73">
        <f>(N12*2)+(P12*1)</f>
        <v>6</v>
      </c>
      <c r="R12" s="73">
        <f>F15+F19+J26+J30</f>
        <v>10</v>
      </c>
      <c r="S12" s="74">
        <f>F16+F18+J27+J29</f>
        <v>17</v>
      </c>
      <c r="T12" s="68"/>
      <c r="V12" s="68"/>
      <c r="W12" s="68"/>
      <c r="X12" s="68"/>
      <c r="Y12" s="68"/>
      <c r="Z12" s="68"/>
      <c r="AA12" s="68"/>
      <c r="AB12" s="68"/>
      <c r="AC12" s="68"/>
      <c r="AD12" s="68"/>
      <c r="AF12" s="83">
        <v>2</v>
      </c>
      <c r="AG12" s="295" t="s">
        <v>307</v>
      </c>
      <c r="AI12" s="247" t="s">
        <v>140</v>
      </c>
      <c r="AJ12" t="s">
        <v>135</v>
      </c>
    </row>
    <row r="13" spans="2:42" ht="15.75" thickBot="1">
      <c r="B13" s="22"/>
      <c r="C13" s="4"/>
      <c r="D13" s="39" t="str">
        <f>M9</f>
        <v>JS Rays</v>
      </c>
      <c r="E13" s="75"/>
      <c r="F13" s="76">
        <v>0</v>
      </c>
      <c r="G13" s="9"/>
      <c r="H13" s="39" t="str">
        <f>M17</f>
        <v>JS Hurricanes</v>
      </c>
      <c r="I13" s="75"/>
      <c r="J13" s="76">
        <v>6</v>
      </c>
      <c r="K13" s="9"/>
      <c r="L13" s="9"/>
      <c r="M13" s="71"/>
      <c r="N13" s="74"/>
      <c r="O13" s="73"/>
      <c r="P13" s="73"/>
      <c r="Q13" s="73"/>
      <c r="R13" s="73"/>
      <c r="S13" s="74"/>
      <c r="T13" s="28"/>
      <c r="U13" s="307"/>
      <c r="V13" s="28"/>
      <c r="W13" s="28"/>
      <c r="X13" s="28"/>
      <c r="Y13" s="28"/>
      <c r="Z13" s="28"/>
      <c r="AA13" s="34"/>
      <c r="AB13" s="33"/>
      <c r="AC13" s="33"/>
      <c r="AD13" s="33"/>
      <c r="AE13" s="302"/>
      <c r="AF13" s="83">
        <v>3</v>
      </c>
      <c r="AG13" s="295" t="s">
        <v>164</v>
      </c>
      <c r="AI13" s="247" t="s">
        <v>140</v>
      </c>
      <c r="AJ13" t="s">
        <v>113</v>
      </c>
      <c r="AO13" s="85"/>
      <c r="AP13" s="86"/>
    </row>
    <row r="14" spans="2:42" ht="15.75" thickBot="1">
      <c r="B14" s="77"/>
      <c r="C14" s="78"/>
      <c r="D14" s="79"/>
      <c r="E14" s="80"/>
      <c r="F14" s="80"/>
      <c r="G14" s="9"/>
      <c r="H14" s="79"/>
      <c r="I14" s="80"/>
      <c r="J14" s="80"/>
      <c r="K14" s="9"/>
      <c r="L14" s="9"/>
      <c r="M14" s="26"/>
      <c r="N14" s="87"/>
      <c r="O14" s="87"/>
      <c r="P14" s="26"/>
      <c r="Q14" s="26"/>
      <c r="R14" s="26"/>
      <c r="S14" s="88"/>
      <c r="T14" s="28"/>
      <c r="U14" s="307"/>
      <c r="V14" s="28"/>
      <c r="W14" s="28"/>
      <c r="X14" s="28"/>
      <c r="Y14" s="28"/>
      <c r="Z14" s="28"/>
      <c r="AA14" s="34"/>
      <c r="AB14" s="33"/>
      <c r="AC14" s="33"/>
      <c r="AD14" s="33"/>
      <c r="AE14" s="302"/>
      <c r="AF14" s="83">
        <v>4</v>
      </c>
      <c r="AG14" s="295" t="s">
        <v>113</v>
      </c>
      <c r="AI14" s="247" t="s">
        <v>140</v>
      </c>
      <c r="AJ14" t="s">
        <v>70</v>
      </c>
      <c r="AO14" s="85"/>
      <c r="AP14" s="86"/>
    </row>
    <row r="15" spans="2:42" ht="15.75" thickBot="1">
      <c r="B15" s="45">
        <v>0.041666666666666664</v>
      </c>
      <c r="C15" s="4"/>
      <c r="D15" s="36" t="str">
        <f>M10</f>
        <v>Lincroft Panthers</v>
      </c>
      <c r="E15" s="69"/>
      <c r="F15" s="70">
        <v>2</v>
      </c>
      <c r="G15" s="9"/>
      <c r="H15" s="36" t="str">
        <f>M18</f>
        <v>Hillsborough Heat</v>
      </c>
      <c r="I15" s="69"/>
      <c r="J15" s="70">
        <v>4</v>
      </c>
      <c r="K15" s="9"/>
      <c r="L15" s="9"/>
      <c r="M15" s="10"/>
      <c r="N15" s="10"/>
      <c r="O15" s="89"/>
      <c r="P15" s="10"/>
      <c r="Q15" s="10"/>
      <c r="R15" s="10"/>
      <c r="S15" s="90"/>
      <c r="T15" s="68"/>
      <c r="V15" s="68"/>
      <c r="W15" s="68"/>
      <c r="X15" s="68"/>
      <c r="Y15" s="68"/>
      <c r="Z15" s="68"/>
      <c r="AA15" s="68"/>
      <c r="AB15" s="68"/>
      <c r="AC15" s="68" t="s">
        <v>50</v>
      </c>
      <c r="AD15" s="68"/>
      <c r="AF15" s="83">
        <v>5</v>
      </c>
      <c r="AG15" s="295"/>
      <c r="AI15" s="247" t="s">
        <v>140</v>
      </c>
      <c r="AJ15" t="s">
        <v>214</v>
      </c>
      <c r="AO15" s="85"/>
      <c r="AP15" s="86"/>
    </row>
    <row r="16" spans="2:42" ht="15.75" thickBot="1">
      <c r="B16" s="22"/>
      <c r="C16" s="4"/>
      <c r="D16" s="39" t="str">
        <f>M12</f>
        <v>Jersey City Cobras</v>
      </c>
      <c r="E16" s="75"/>
      <c r="F16" s="76">
        <v>3</v>
      </c>
      <c r="G16" s="9"/>
      <c r="H16" s="39" t="str">
        <f>M20</f>
        <v>Lincroft Knights</v>
      </c>
      <c r="I16" s="75"/>
      <c r="J16" s="76">
        <v>3</v>
      </c>
      <c r="K16" s="9"/>
      <c r="L16" s="9"/>
      <c r="M16" s="91" t="s">
        <v>221</v>
      </c>
      <c r="N16" s="14" t="s">
        <v>198</v>
      </c>
      <c r="O16" s="92" t="s">
        <v>199</v>
      </c>
      <c r="P16" s="14" t="s">
        <v>200</v>
      </c>
      <c r="Q16" s="14" t="s">
        <v>130</v>
      </c>
      <c r="R16" s="14" t="s">
        <v>201</v>
      </c>
      <c r="S16" s="93" t="s">
        <v>202</v>
      </c>
      <c r="T16" s="28"/>
      <c r="U16" s="307"/>
      <c r="V16" s="28"/>
      <c r="W16" s="28"/>
      <c r="X16" s="28"/>
      <c r="Y16" s="28"/>
      <c r="Z16" s="28"/>
      <c r="AA16" s="34"/>
      <c r="AB16" s="33"/>
      <c r="AC16" s="33"/>
      <c r="AD16" s="33"/>
      <c r="AE16" s="302"/>
      <c r="AF16" s="94">
        <v>6</v>
      </c>
      <c r="AG16" s="82" t="s">
        <v>214</v>
      </c>
      <c r="AI16" s="247" t="s">
        <v>140</v>
      </c>
      <c r="AJ16" t="s">
        <v>296</v>
      </c>
      <c r="AK16" t="s">
        <v>137</v>
      </c>
      <c r="AO16" s="85"/>
      <c r="AP16" s="86"/>
    </row>
    <row r="17" spans="2:42" ht="15.75" thickBot="1">
      <c r="B17" s="77"/>
      <c r="C17" s="78"/>
      <c r="D17" s="79"/>
      <c r="E17" s="80"/>
      <c r="F17" s="80"/>
      <c r="G17" s="9"/>
      <c r="H17" s="79"/>
      <c r="I17" s="80"/>
      <c r="J17" s="80"/>
      <c r="K17" s="9"/>
      <c r="L17" s="9"/>
      <c r="M17" s="96" t="str">
        <f>AG16</f>
        <v>JS Hurricanes</v>
      </c>
      <c r="N17" s="74">
        <f>(IF(J9&gt;J10,1,0))+(IF(J13&gt;J12,1,0))+(IF(J36&gt;J35,1,0))+(IF(J32&gt;J33,1,0))</f>
        <v>2</v>
      </c>
      <c r="O17" s="74">
        <f>(IF(J9&lt;J10,1,0))+(IF(J13&lt;J12,1,0))+(IF(J36&lt;J35,1,0))+(IF(J32&lt;J33,1,0))</f>
        <v>1</v>
      </c>
      <c r="P17" s="74">
        <f>IF(J9&lt;&gt;"",(IF(J9=J10,1,0)),0)+IF(J13&lt;&gt;"",(IF(J13=J12,1,0)),0)+IF(J36&lt;&gt;"",(IF(J36=J35,1,0)),0)+IF(J32&lt;&gt;"",(IF(J32=J33,1,0)),0)</f>
        <v>1</v>
      </c>
      <c r="Q17" s="73">
        <f>(N17*2)+(P17*1)</f>
        <v>5</v>
      </c>
      <c r="R17" s="73">
        <f>J10+J12+J33+J35</f>
        <v>14</v>
      </c>
      <c r="S17" s="74">
        <f>J9+J13+J32+J36</f>
        <v>17</v>
      </c>
      <c r="T17" s="28"/>
      <c r="U17" s="307"/>
      <c r="V17" s="28"/>
      <c r="W17" s="28"/>
      <c r="X17" s="28"/>
      <c r="Y17" s="28"/>
      <c r="Z17" s="28"/>
      <c r="AA17" s="34"/>
      <c r="AB17" s="33"/>
      <c r="AC17" s="33"/>
      <c r="AD17" s="33"/>
      <c r="AE17" s="302"/>
      <c r="AF17" s="94">
        <v>7</v>
      </c>
      <c r="AG17" s="295" t="s">
        <v>70</v>
      </c>
      <c r="AI17" s="247" t="s">
        <v>140</v>
      </c>
      <c r="AJ17" t="s">
        <v>136</v>
      </c>
      <c r="AO17" s="85"/>
      <c r="AP17" s="86"/>
    </row>
    <row r="18" spans="2:42" ht="15.75" thickBot="1">
      <c r="B18" s="30">
        <v>0.13541666666666666</v>
      </c>
      <c r="C18" s="4"/>
      <c r="D18" s="36" t="str">
        <f>M12</f>
        <v>Jersey City Cobras</v>
      </c>
      <c r="E18" s="69"/>
      <c r="F18" s="70">
        <v>9</v>
      </c>
      <c r="G18" s="9"/>
      <c r="H18" s="36" t="str">
        <f>M20</f>
        <v>Lincroft Knights</v>
      </c>
      <c r="I18" s="69"/>
      <c r="J18" s="70">
        <v>5</v>
      </c>
      <c r="K18" s="9"/>
      <c r="L18" s="9"/>
      <c r="M18" s="96" t="str">
        <f>AG17</f>
        <v>Hillsborough Heat</v>
      </c>
      <c r="N18" s="74">
        <f>(IF(J10&gt;J9,1,0))+(IF(J15&gt;J16,1,0))+(IF(F32&gt;F33,1,0))+(IF(F36&gt;F35,1,0))</f>
        <v>3</v>
      </c>
      <c r="O18" s="74">
        <f>(IF(J10&lt;J9,1,0))+(IF(J15&lt;J16,1,0))+(IF(F32&lt;F33,1,0))+(IF(F36&lt;F35,1,0))</f>
        <v>1</v>
      </c>
      <c r="P18" s="74">
        <f>IF(J10&lt;&gt;"",(IF(J10=J9,1,0)),0)+IF(J15&lt;&gt;"",(IF(J15=J16,1,0)),0)+IF(F32&lt;&gt;"",(IF(F32=F33,1,0)),0)+IF(F36&lt;&gt;"",(IF(F36=F35,1,0)),0)</f>
        <v>0</v>
      </c>
      <c r="Q18" s="73">
        <f>(N18*2)+(P18*1)</f>
        <v>6</v>
      </c>
      <c r="R18" s="73">
        <f>J9+J16+F33+F35</f>
        <v>17</v>
      </c>
      <c r="S18" s="74">
        <f>J10+J15+F32+F36</f>
        <v>31</v>
      </c>
      <c r="T18" s="68"/>
      <c r="V18" s="357" t="s">
        <v>133</v>
      </c>
      <c r="W18" s="358"/>
      <c r="X18" s="28"/>
      <c r="Y18" s="28"/>
      <c r="Z18" s="28"/>
      <c r="AA18" s="68"/>
      <c r="AB18" s="68"/>
      <c r="AC18" s="68"/>
      <c r="AD18" s="68"/>
      <c r="AF18" s="94">
        <v>8</v>
      </c>
      <c r="AG18" s="295" t="s">
        <v>135</v>
      </c>
      <c r="AI18" s="247" t="s">
        <v>140</v>
      </c>
      <c r="AJ18" t="s">
        <v>307</v>
      </c>
      <c r="AO18" s="85"/>
      <c r="AP18" s="86"/>
    </row>
    <row r="19" spans="2:42" ht="15.75" thickBot="1">
      <c r="B19" s="31"/>
      <c r="C19" s="4"/>
      <c r="D19" s="39" t="str">
        <f>M11</f>
        <v>Jersey Shore Thunder</v>
      </c>
      <c r="E19" s="75"/>
      <c r="F19" s="76">
        <v>4</v>
      </c>
      <c r="G19" s="9"/>
      <c r="H19" s="39" t="str">
        <f>M19</f>
        <v>Naturals</v>
      </c>
      <c r="I19" s="75"/>
      <c r="J19" s="76">
        <v>11</v>
      </c>
      <c r="K19" s="9"/>
      <c r="L19" s="9"/>
      <c r="M19" s="96" t="str">
        <f>AG18</f>
        <v>Naturals</v>
      </c>
      <c r="N19" s="74">
        <f>(IF(J12&gt;J13,1,0))+(IF(J19&gt;J18,1,0))+(IF(F30&gt;F29,1,0))+(IF(F35&gt;F36,1,0))</f>
        <v>2</v>
      </c>
      <c r="O19" s="74">
        <f>(IF(J12&lt;J13,1,0))+(IF(J19&lt;J18,1,0))+(IF(F30&lt;F29,1,0))+(IF(F35&lt;F36,1,0))</f>
        <v>1</v>
      </c>
      <c r="P19" s="74">
        <f>IF(J12&lt;&gt;"",(IF(J12=J13,1,0)),0)+IF(J19&lt;&gt;"",(IF(J19=J18,1,0)),0)+IF(F30&lt;&gt;"",(IF(F30=F29,1,0)),0)+IF(F35&lt;&gt;"",(IF(F35=F36,1,0)),0)</f>
        <v>1</v>
      </c>
      <c r="Q19" s="73">
        <f>(N19*2)+(P19*1)</f>
        <v>5</v>
      </c>
      <c r="R19" s="73">
        <f>J13+J18+F29+F36</f>
        <v>29</v>
      </c>
      <c r="S19" s="74">
        <f>J12+J19+F35+F30</f>
        <v>28</v>
      </c>
      <c r="T19" s="28"/>
      <c r="U19" s="307"/>
      <c r="V19" s="284">
        <v>1</v>
      </c>
      <c r="W19" s="285" t="s">
        <v>130</v>
      </c>
      <c r="X19" s="281"/>
      <c r="Y19" s="281"/>
      <c r="Z19" s="281"/>
      <c r="AA19" s="34"/>
      <c r="AB19" s="33"/>
      <c r="AC19" s="33"/>
      <c r="AD19" s="33"/>
      <c r="AE19" s="302"/>
      <c r="AF19" s="94">
        <v>9</v>
      </c>
      <c r="AG19" s="295" t="s">
        <v>296</v>
      </c>
      <c r="AO19" s="85"/>
      <c r="AP19" s="86"/>
    </row>
    <row r="20" spans="2:42" ht="15.75" thickBot="1">
      <c r="B20" s="77"/>
      <c r="C20" s="78"/>
      <c r="D20" s="79"/>
      <c r="E20" s="80"/>
      <c r="F20" s="80"/>
      <c r="G20" s="9"/>
      <c r="H20" s="79"/>
      <c r="I20" s="80"/>
      <c r="J20" s="80"/>
      <c r="K20" s="9"/>
      <c r="L20" s="9"/>
      <c r="M20" s="96" t="str">
        <f>AG19</f>
        <v>Lincroft Knights</v>
      </c>
      <c r="N20" s="74">
        <f>(IF(J16&gt;J15,1,0))+(IF(J18&gt;J19,1,0))+(IF(J30&gt;J29,1,0))+(IF(J35&gt;J36,1,0))</f>
        <v>2</v>
      </c>
      <c r="O20" s="74">
        <f>(IF(J16&lt;J15,1,0))+(IF(J18&lt;J19,1,0))+(IF(J30&lt;J29,1,0))+(IF(J35&lt;J36,1,0))</f>
        <v>2</v>
      </c>
      <c r="P20" s="74">
        <f>IF(J16&lt;&gt;"",(IF(J16=J15,1,0)),0)+IF(J18&lt;&gt;"",(IF(J18=J19,1,0)),0)+IF(J30&lt;&gt;"",(IF(J30=J29,1,0)),0)+IF(J35&lt;&gt;"",(IF(J35=J36,1,0)),0)</f>
        <v>0</v>
      </c>
      <c r="Q20" s="73">
        <f>(N20*2)+(P20*1)</f>
        <v>4</v>
      </c>
      <c r="R20" s="73">
        <f>J15+J19+J29+J36</f>
        <v>16</v>
      </c>
      <c r="S20" s="74">
        <f>J16+J18+J30+J35</f>
        <v>15</v>
      </c>
      <c r="T20" s="28"/>
      <c r="U20" s="307"/>
      <c r="V20" s="282">
        <v>2</v>
      </c>
      <c r="W20" s="283" t="s">
        <v>131</v>
      </c>
      <c r="X20" s="291"/>
      <c r="Y20" s="291"/>
      <c r="Z20" s="291"/>
      <c r="AA20" s="34"/>
      <c r="AB20" s="33"/>
      <c r="AC20" s="33"/>
      <c r="AD20" s="33"/>
      <c r="AE20" s="302"/>
      <c r="AF20" s="94">
        <v>10</v>
      </c>
      <c r="AG20" s="97"/>
      <c r="AO20" s="85"/>
      <c r="AP20" s="86"/>
    </row>
    <row r="21" spans="2:42" ht="15.75" thickBot="1">
      <c r="B21" s="30">
        <v>0.22916666666666666</v>
      </c>
      <c r="C21" s="4"/>
      <c r="D21" s="20"/>
      <c r="E21" s="98"/>
      <c r="F21" s="70"/>
      <c r="G21" s="9"/>
      <c r="H21" s="20"/>
      <c r="I21" s="69"/>
      <c r="J21" s="70"/>
      <c r="K21" s="9"/>
      <c r="L21" s="9"/>
      <c r="M21" s="96"/>
      <c r="N21" s="74"/>
      <c r="O21" s="74"/>
      <c r="P21" s="73"/>
      <c r="Q21" s="73"/>
      <c r="R21" s="73"/>
      <c r="S21" s="74"/>
      <c r="T21" s="68"/>
      <c r="V21" s="282">
        <v>3</v>
      </c>
      <c r="W21" s="277" t="s">
        <v>132</v>
      </c>
      <c r="X21" s="281"/>
      <c r="Y21" s="281"/>
      <c r="Z21" s="281"/>
      <c r="AA21" s="68"/>
      <c r="AB21" s="68"/>
      <c r="AC21" s="68"/>
      <c r="AD21" s="68"/>
      <c r="AF21" s="143">
        <v>11</v>
      </c>
      <c r="AG21" s="144"/>
      <c r="AO21" s="85"/>
      <c r="AP21" s="86"/>
    </row>
    <row r="22" spans="2:42" ht="15.75" thickBot="1">
      <c r="B22" s="31"/>
      <c r="C22" s="16"/>
      <c r="D22" s="23"/>
      <c r="E22" s="101"/>
      <c r="F22" s="76"/>
      <c r="G22" s="12"/>
      <c r="H22" s="23"/>
      <c r="I22" s="75"/>
      <c r="J22" s="76"/>
      <c r="K22" s="9"/>
      <c r="L22" s="9"/>
      <c r="R22" s="9"/>
      <c r="S22" s="102"/>
      <c r="T22" s="28"/>
      <c r="U22" s="307"/>
      <c r="W22" s="328" t="s">
        <v>134</v>
      </c>
      <c r="X22" s="328"/>
      <c r="Y22" s="328"/>
      <c r="Z22" s="328"/>
      <c r="AA22" s="328"/>
      <c r="AB22" s="328"/>
      <c r="AC22" s="328"/>
      <c r="AD22" s="308"/>
      <c r="AE22" s="301"/>
      <c r="AF22" s="143">
        <v>12</v>
      </c>
      <c r="AG22" s="144"/>
      <c r="AO22" s="85"/>
      <c r="AP22" s="86"/>
    </row>
    <row r="23" spans="2:42" ht="15.75" thickBot="1">
      <c r="B23" s="4"/>
      <c r="G23" s="9"/>
      <c r="K23" s="4"/>
      <c r="L23" s="9"/>
      <c r="M23" s="103" t="s">
        <v>222</v>
      </c>
      <c r="N23" s="350" t="s">
        <v>197</v>
      </c>
      <c r="O23" s="351"/>
      <c r="P23" s="351"/>
      <c r="Q23" s="351"/>
      <c r="R23" s="351"/>
      <c r="S23" s="352"/>
      <c r="T23" s="68"/>
      <c r="V23" s="357" t="s">
        <v>129</v>
      </c>
      <c r="W23" s="359"/>
      <c r="X23" s="292" t="s">
        <v>198</v>
      </c>
      <c r="Y23" s="293" t="s">
        <v>199</v>
      </c>
      <c r="Z23" s="292" t="s">
        <v>200</v>
      </c>
      <c r="AA23" s="292" t="s">
        <v>130</v>
      </c>
      <c r="AB23" s="292" t="s">
        <v>201</v>
      </c>
      <c r="AC23" s="292" t="s">
        <v>202</v>
      </c>
      <c r="AD23" s="26"/>
      <c r="AF23" s="143">
        <v>13</v>
      </c>
      <c r="AG23" s="144"/>
      <c r="AO23" s="85"/>
      <c r="AP23" s="86"/>
    </row>
    <row r="24" spans="2:42" ht="15.75" thickBot="1">
      <c r="B24" s="171" t="s">
        <v>208</v>
      </c>
      <c r="C24" s="5"/>
      <c r="D24" s="63" t="str">
        <f>D6</f>
        <v>Little Silver </v>
      </c>
      <c r="E24" s="7"/>
      <c r="F24" s="8"/>
      <c r="G24" s="7"/>
      <c r="H24" s="6" t="str">
        <f>H6</f>
        <v>Shrewsbury</v>
      </c>
      <c r="I24" s="7"/>
      <c r="J24" s="8"/>
      <c r="K24" s="9"/>
      <c r="L24" s="9"/>
      <c r="M24" s="40">
        <v>1</v>
      </c>
      <c r="N24" s="353" t="s">
        <v>186</v>
      </c>
      <c r="O24" s="323"/>
      <c r="P24" s="323"/>
      <c r="Q24" s="323"/>
      <c r="R24" s="323"/>
      <c r="S24" s="324"/>
      <c r="V24" s="286" t="s">
        <v>217</v>
      </c>
      <c r="W24" s="282"/>
      <c r="X24" s="282"/>
      <c r="Y24" s="282"/>
      <c r="Z24" s="282"/>
      <c r="AA24" s="282"/>
      <c r="AB24" s="282"/>
      <c r="AC24" s="282"/>
      <c r="AD24" s="4"/>
      <c r="AF24" s="143">
        <v>14</v>
      </c>
      <c r="AG24" s="144"/>
      <c r="AO24" s="85"/>
      <c r="AP24" s="86"/>
    </row>
    <row r="25" spans="2:42" ht="15.75" thickBot="1">
      <c r="B25" s="174">
        <v>40727</v>
      </c>
      <c r="C25" s="16"/>
      <c r="D25" s="65" t="str">
        <f>D7</f>
        <v>Boro Field</v>
      </c>
      <c r="E25" s="9"/>
      <c r="F25" s="104" t="s">
        <v>196</v>
      </c>
      <c r="G25" s="9"/>
      <c r="H25" s="11" t="str">
        <f>H7</f>
        <v>Manson Field</v>
      </c>
      <c r="I25" s="9"/>
      <c r="J25" s="104" t="s">
        <v>196</v>
      </c>
      <c r="K25" s="9"/>
      <c r="L25" s="9"/>
      <c r="M25" s="41">
        <v>2</v>
      </c>
      <c r="N25" s="354" t="s">
        <v>70</v>
      </c>
      <c r="O25" s="355"/>
      <c r="P25" s="355"/>
      <c r="Q25" s="355"/>
      <c r="R25" s="355"/>
      <c r="S25" s="356"/>
      <c r="V25" s="286" t="s">
        <v>217</v>
      </c>
      <c r="W25" s="288"/>
      <c r="X25" s="282"/>
      <c r="Y25" s="282"/>
      <c r="Z25" s="282"/>
      <c r="AA25" s="282"/>
      <c r="AB25" s="282"/>
      <c r="AC25" s="282"/>
      <c r="AD25" s="4"/>
      <c r="AF25" s="145">
        <v>15</v>
      </c>
      <c r="AG25" s="146"/>
      <c r="AO25" s="85"/>
      <c r="AP25" s="86"/>
    </row>
    <row r="26" spans="2:42" ht="15.75" thickBot="1">
      <c r="B26" s="45">
        <v>0.3541666666666667</v>
      </c>
      <c r="C26" s="4"/>
      <c r="D26" s="36" t="str">
        <f>M10</f>
        <v>Lincroft Panthers</v>
      </c>
      <c r="E26" s="69"/>
      <c r="F26" s="70">
        <v>7</v>
      </c>
      <c r="G26" s="9"/>
      <c r="H26" s="36" t="str">
        <f>M9</f>
        <v>JS Rays</v>
      </c>
      <c r="I26" s="69"/>
      <c r="J26" s="70">
        <v>2</v>
      </c>
      <c r="K26" s="9"/>
      <c r="L26" s="9"/>
      <c r="M26" s="41">
        <v>3</v>
      </c>
      <c r="N26" s="354"/>
      <c r="O26" s="355"/>
      <c r="P26" s="355"/>
      <c r="Q26" s="355"/>
      <c r="R26" s="355"/>
      <c r="S26" s="356"/>
      <c r="V26" s="287" t="s">
        <v>221</v>
      </c>
      <c r="W26" s="282"/>
      <c r="X26" s="282"/>
      <c r="Y26" s="282"/>
      <c r="Z26" s="282"/>
      <c r="AA26" s="282"/>
      <c r="AB26" s="282"/>
      <c r="AC26" s="282"/>
      <c r="AD26" s="4"/>
      <c r="AF26" s="107" t="s">
        <v>192</v>
      </c>
      <c r="AG26" s="108" t="s">
        <v>47</v>
      </c>
      <c r="AO26" s="85"/>
      <c r="AP26" s="86"/>
    </row>
    <row r="27" spans="2:42" ht="15.75" thickBot="1">
      <c r="B27" s="22"/>
      <c r="C27" s="4"/>
      <c r="D27" s="39" t="str">
        <f>M11</f>
        <v>Jersey Shore Thunder</v>
      </c>
      <c r="E27" s="75"/>
      <c r="F27" s="76">
        <v>6</v>
      </c>
      <c r="G27" s="9"/>
      <c r="H27" s="39" t="str">
        <f>M12</f>
        <v>Jersey City Cobras</v>
      </c>
      <c r="I27" s="75"/>
      <c r="J27" s="76">
        <v>4</v>
      </c>
      <c r="K27" s="9"/>
      <c r="L27" s="9"/>
      <c r="M27" s="42">
        <v>4</v>
      </c>
      <c r="N27" s="329"/>
      <c r="O27" s="326"/>
      <c r="P27" s="326"/>
      <c r="Q27" s="326"/>
      <c r="R27" s="326"/>
      <c r="S27" s="327"/>
      <c r="V27" s="287" t="s">
        <v>221</v>
      </c>
      <c r="W27" s="282"/>
      <c r="X27" s="282"/>
      <c r="Y27" s="282"/>
      <c r="Z27" s="282"/>
      <c r="AA27" s="282"/>
      <c r="AB27" s="282"/>
      <c r="AC27" s="282"/>
      <c r="AD27" s="4"/>
      <c r="AF27" s="109" t="s">
        <v>207</v>
      </c>
      <c r="AG27" s="110" t="s">
        <v>122</v>
      </c>
      <c r="AO27" s="85"/>
      <c r="AP27" s="86"/>
    </row>
    <row r="28" spans="2:42" ht="15.75" customHeight="1" thickBot="1">
      <c r="B28" s="77"/>
      <c r="C28" s="78"/>
      <c r="D28" s="79"/>
      <c r="E28" s="80"/>
      <c r="F28" s="80"/>
      <c r="G28" s="9"/>
      <c r="H28" s="79"/>
      <c r="I28" s="80"/>
      <c r="J28" s="80"/>
      <c r="K28" s="9"/>
      <c r="L28" s="9"/>
      <c r="M28" s="68"/>
      <c r="N28" s="68"/>
      <c r="O28" s="68"/>
      <c r="P28" s="68"/>
      <c r="Q28" s="68"/>
      <c r="R28" s="68"/>
      <c r="S28" s="28"/>
      <c r="AF28" s="111"/>
      <c r="AG28" s="112" t="s">
        <v>48</v>
      </c>
      <c r="AO28" s="85"/>
      <c r="AP28" s="86"/>
    </row>
    <row r="29" spans="2:42" ht="15" customHeight="1">
      <c r="B29" s="30">
        <v>0.4479166666666667</v>
      </c>
      <c r="C29" s="4"/>
      <c r="D29" s="36" t="str">
        <f>M11</f>
        <v>Jersey Shore Thunder</v>
      </c>
      <c r="E29" s="69"/>
      <c r="F29" s="70">
        <v>6</v>
      </c>
      <c r="G29" s="9"/>
      <c r="H29" s="36" t="str">
        <f>M12</f>
        <v>Jersey City Cobras</v>
      </c>
      <c r="I29" s="69"/>
      <c r="J29" s="70">
        <v>1</v>
      </c>
      <c r="K29" s="9"/>
      <c r="L29" s="9"/>
      <c r="M29" s="113"/>
      <c r="N29" s="114"/>
      <c r="O29" s="114"/>
      <c r="P29" s="114"/>
      <c r="Q29" s="114"/>
      <c r="R29" s="114"/>
      <c r="S29" s="115"/>
      <c r="AF29" s="109" t="s">
        <v>226</v>
      </c>
      <c r="AG29" s="110" t="s">
        <v>215</v>
      </c>
      <c r="AO29" s="85"/>
      <c r="AP29" s="86"/>
    </row>
    <row r="30" spans="2:42" ht="16.5" thickBot="1">
      <c r="B30" s="31"/>
      <c r="C30" s="4"/>
      <c r="D30" s="39" t="str">
        <f>M19</f>
        <v>Naturals</v>
      </c>
      <c r="E30" s="75"/>
      <c r="F30" s="76">
        <v>7</v>
      </c>
      <c r="G30" s="9"/>
      <c r="H30" s="39" t="str">
        <f>M20</f>
        <v>Lincroft Knights</v>
      </c>
      <c r="I30" s="75"/>
      <c r="J30" s="76">
        <v>2</v>
      </c>
      <c r="K30" s="9"/>
      <c r="L30" s="9"/>
      <c r="M30" s="381" t="str">
        <f>AG26</f>
        <v>10U</v>
      </c>
      <c r="N30" s="382"/>
      <c r="O30" s="382"/>
      <c r="P30" s="382"/>
      <c r="Q30" s="382"/>
      <c r="R30" s="382"/>
      <c r="S30" s="383"/>
      <c r="AF30" s="111"/>
      <c r="AG30" s="112" t="s">
        <v>216</v>
      </c>
      <c r="AO30" s="85"/>
      <c r="AP30" s="86"/>
    </row>
    <row r="31" spans="2:42" ht="16.5" thickBot="1">
      <c r="B31" s="77"/>
      <c r="C31" s="78"/>
      <c r="D31" s="79"/>
      <c r="E31" s="80"/>
      <c r="F31" s="80"/>
      <c r="G31" s="9"/>
      <c r="H31" s="79"/>
      <c r="I31" s="80"/>
      <c r="J31" s="80"/>
      <c r="K31" s="9"/>
      <c r="L31" s="9"/>
      <c r="M31" s="381" t="s">
        <v>209</v>
      </c>
      <c r="N31" s="382"/>
      <c r="O31" s="382"/>
      <c r="P31" s="382"/>
      <c r="Q31" s="382"/>
      <c r="R31" s="382"/>
      <c r="S31" s="383"/>
      <c r="AF31" s="147" t="s">
        <v>228</v>
      </c>
      <c r="AG31" s="148"/>
      <c r="AJ31" s="116"/>
      <c r="AO31" s="85"/>
      <c r="AP31" s="86"/>
    </row>
    <row r="32" spans="2:42" ht="15.75" thickBot="1">
      <c r="B32" s="30">
        <v>0.041666666666666664</v>
      </c>
      <c r="C32" s="4"/>
      <c r="D32" s="36" t="str">
        <f>M18</f>
        <v>Hillsborough Heat</v>
      </c>
      <c r="E32" s="117"/>
      <c r="F32" s="51">
        <v>12</v>
      </c>
      <c r="G32" s="9"/>
      <c r="H32" s="36" t="str">
        <f>M17</f>
        <v>JS Hurricanes</v>
      </c>
      <c r="I32" s="69"/>
      <c r="J32" s="70">
        <v>4</v>
      </c>
      <c r="K32" s="9"/>
      <c r="L32" s="9"/>
      <c r="M32" s="118"/>
      <c r="N32" s="86"/>
      <c r="O32" s="86"/>
      <c r="P32" s="86"/>
      <c r="Q32" s="86"/>
      <c r="R32" s="86"/>
      <c r="S32" s="119"/>
      <c r="AF32" s="149"/>
      <c r="AG32" s="150"/>
      <c r="AO32" s="85"/>
      <c r="AP32" s="86"/>
    </row>
    <row r="33" spans="2:42" ht="15.75" thickBot="1">
      <c r="B33" s="31"/>
      <c r="C33" s="4"/>
      <c r="D33" s="49" t="str">
        <f>M10</f>
        <v>Lincroft Panthers</v>
      </c>
      <c r="E33" s="9"/>
      <c r="F33" s="13">
        <v>3</v>
      </c>
      <c r="G33" s="9"/>
      <c r="H33" s="49" t="str">
        <f>M9</f>
        <v>JS Rays</v>
      </c>
      <c r="I33" s="75"/>
      <c r="J33" s="76">
        <v>0</v>
      </c>
      <c r="K33" s="9"/>
      <c r="L33" s="9"/>
      <c r="M33" s="330" t="str">
        <f>IF(J46&lt;&gt;"",(IF(J46&gt;J47,F46,F47)),"")</f>
        <v>Hillsborough Heat</v>
      </c>
      <c r="N33" s="331"/>
      <c r="O33" s="331"/>
      <c r="P33" s="331"/>
      <c r="Q33" s="331"/>
      <c r="R33" s="331"/>
      <c r="S33" s="332"/>
      <c r="AF33" t="s">
        <v>315</v>
      </c>
      <c r="AG33" s="170">
        <v>40691</v>
      </c>
      <c r="AP33" s="86"/>
    </row>
    <row r="34" spans="2:42" ht="15.75" thickBot="1">
      <c r="B34" s="77"/>
      <c r="C34" s="78"/>
      <c r="D34" s="79"/>
      <c r="E34" s="80"/>
      <c r="F34" s="80"/>
      <c r="G34" s="9"/>
      <c r="H34" s="79"/>
      <c r="I34" s="80"/>
      <c r="J34" s="80"/>
      <c r="K34" s="9"/>
      <c r="L34" s="9"/>
      <c r="M34" s="330"/>
      <c r="N34" s="331"/>
      <c r="O34" s="331"/>
      <c r="P34" s="331"/>
      <c r="Q34" s="331"/>
      <c r="R34" s="331"/>
      <c r="S34" s="332"/>
      <c r="AF34" t="s">
        <v>316</v>
      </c>
      <c r="AG34" s="170">
        <v>40692</v>
      </c>
      <c r="AP34" s="86"/>
    </row>
    <row r="35" spans="2:42" ht="15.75" thickBot="1">
      <c r="B35" s="30">
        <v>0.13541666666666666</v>
      </c>
      <c r="C35" s="4"/>
      <c r="D35" s="36" t="str">
        <f>M19</f>
        <v>Naturals</v>
      </c>
      <c r="E35" s="69"/>
      <c r="F35" s="70">
        <v>4</v>
      </c>
      <c r="G35" s="9"/>
      <c r="H35" s="36" t="str">
        <f>M20</f>
        <v>Lincroft Knights</v>
      </c>
      <c r="I35" s="69"/>
      <c r="J35" s="70">
        <v>5</v>
      </c>
      <c r="K35" s="4"/>
      <c r="L35" s="9"/>
      <c r="M35" s="122"/>
      <c r="N35" s="123"/>
      <c r="O35" s="123"/>
      <c r="P35" s="123"/>
      <c r="Q35" s="123"/>
      <c r="R35" s="123"/>
      <c r="S35" s="124"/>
      <c r="AF35" t="s">
        <v>210</v>
      </c>
      <c r="AG35" s="170">
        <v>40693</v>
      </c>
      <c r="AP35" s="86"/>
    </row>
    <row r="36" spans="2:42" ht="15.75" thickBot="1">
      <c r="B36" s="31"/>
      <c r="C36" s="4"/>
      <c r="D36" s="39" t="str">
        <f>M18</f>
        <v>Hillsborough Heat</v>
      </c>
      <c r="E36" s="75"/>
      <c r="F36" s="76">
        <v>12</v>
      </c>
      <c r="G36" s="9"/>
      <c r="H36" s="39" t="str">
        <f>M17</f>
        <v>JS Hurricanes</v>
      </c>
      <c r="I36" s="75"/>
      <c r="J36" s="76">
        <v>0</v>
      </c>
      <c r="K36" s="4"/>
      <c r="L36" s="9"/>
      <c r="M36" s="125"/>
      <c r="N36" s="33"/>
      <c r="O36" s="33"/>
      <c r="P36" s="28"/>
      <c r="Q36" s="28"/>
      <c r="R36" s="28"/>
      <c r="S36" s="28"/>
      <c r="AO36" s="86"/>
      <c r="AP36" s="86"/>
    </row>
    <row r="37" spans="2:42" ht="15.75" thickBot="1">
      <c r="B37" s="77"/>
      <c r="C37" s="78"/>
      <c r="D37" s="79"/>
      <c r="E37" s="80"/>
      <c r="F37" s="80"/>
      <c r="G37" s="9"/>
      <c r="H37" s="79"/>
      <c r="I37" s="80"/>
      <c r="J37" s="80"/>
      <c r="K37" s="9"/>
      <c r="L37" s="9"/>
      <c r="M37" s="68"/>
      <c r="N37" s="68"/>
      <c r="O37" s="68"/>
      <c r="P37" s="68"/>
      <c r="Q37" s="68"/>
      <c r="R37" s="28"/>
      <c r="S37" s="28"/>
      <c r="AO37" s="86"/>
      <c r="AP37" s="86"/>
    </row>
    <row r="38" spans="2:12" ht="15">
      <c r="B38" s="30">
        <v>0.22916666666666666</v>
      </c>
      <c r="C38" s="4"/>
      <c r="D38" s="20"/>
      <c r="E38" s="98"/>
      <c r="F38" s="70"/>
      <c r="G38" s="9"/>
      <c r="H38" s="36"/>
      <c r="I38" s="126"/>
      <c r="J38" s="51"/>
      <c r="K38" s="4"/>
      <c r="L38" s="9"/>
    </row>
    <row r="39" spans="2:19" ht="15.75" thickBot="1">
      <c r="B39" s="31"/>
      <c r="C39" s="16"/>
      <c r="D39" s="23"/>
      <c r="E39" s="101"/>
      <c r="F39" s="76"/>
      <c r="G39" s="12"/>
      <c r="H39" s="39"/>
      <c r="I39" s="127"/>
      <c r="J39" s="52"/>
      <c r="K39" s="34"/>
      <c r="L39" s="28"/>
      <c r="M39" s="128"/>
      <c r="N39" s="28"/>
      <c r="O39" s="9"/>
      <c r="P39" s="9"/>
      <c r="Q39" s="9"/>
      <c r="R39" s="9"/>
      <c r="S39" s="9"/>
    </row>
    <row r="40" spans="2:19" ht="15.75" thickBot="1">
      <c r="B40" s="16"/>
      <c r="K40" s="34"/>
      <c r="L40" s="34"/>
      <c r="M40" s="128"/>
      <c r="N40" s="28"/>
      <c r="O40" s="9"/>
      <c r="P40" s="9"/>
      <c r="Q40" s="9"/>
      <c r="R40" s="9"/>
      <c r="S40" s="9"/>
    </row>
    <row r="41" spans="2:19" ht="15">
      <c r="B41" s="171" t="s">
        <v>229</v>
      </c>
      <c r="D41" s="130" t="str">
        <f>D24</f>
        <v>Little Silver </v>
      </c>
      <c r="E41" s="7"/>
      <c r="F41" s="334" t="s">
        <v>197</v>
      </c>
      <c r="G41" s="334"/>
      <c r="H41" s="335"/>
      <c r="I41" s="7"/>
      <c r="J41" s="8"/>
      <c r="K41" s="28"/>
      <c r="L41" s="128"/>
      <c r="M41" s="130" t="str">
        <f>AG29</f>
        <v>Shrewsbury</v>
      </c>
      <c r="N41" s="333" t="s">
        <v>197</v>
      </c>
      <c r="O41" s="334"/>
      <c r="P41" s="334"/>
      <c r="Q41" s="334"/>
      <c r="R41" s="335"/>
      <c r="S41" s="157"/>
    </row>
    <row r="42" spans="2:19" ht="15.75" thickBot="1">
      <c r="B42" s="172">
        <v>40728</v>
      </c>
      <c r="C42" s="16"/>
      <c r="D42" s="132" t="str">
        <f>AG28</f>
        <v>Boro Field</v>
      </c>
      <c r="E42" s="12"/>
      <c r="F42" s="345"/>
      <c r="G42" s="345"/>
      <c r="H42" s="346"/>
      <c r="I42" s="12" t="s">
        <v>196</v>
      </c>
      <c r="J42" s="13" t="s">
        <v>196</v>
      </c>
      <c r="K42" s="28"/>
      <c r="L42" s="128"/>
      <c r="M42" s="132" t="str">
        <f>AG30</f>
        <v>Manson Field</v>
      </c>
      <c r="N42" s="336"/>
      <c r="O42" s="337"/>
      <c r="P42" s="337"/>
      <c r="Q42" s="337"/>
      <c r="R42" s="338"/>
      <c r="S42" s="158" t="s">
        <v>196</v>
      </c>
    </row>
    <row r="43" spans="2:19" ht="15">
      <c r="B43" s="30">
        <v>0.375</v>
      </c>
      <c r="D43" s="51" t="s">
        <v>230</v>
      </c>
      <c r="E43" s="133"/>
      <c r="F43" s="322">
        <f>N27</f>
        <v>0</v>
      </c>
      <c r="G43" s="323"/>
      <c r="H43" s="324"/>
      <c r="I43" s="134"/>
      <c r="J43" s="51"/>
      <c r="K43" s="28"/>
      <c r="L43" s="131"/>
      <c r="M43" s="51" t="s">
        <v>231</v>
      </c>
      <c r="N43" s="342">
        <f>N26</f>
        <v>0</v>
      </c>
      <c r="O43" s="343"/>
      <c r="P43" s="343"/>
      <c r="Q43" s="343"/>
      <c r="R43" s="344"/>
      <c r="S43" s="160"/>
    </row>
    <row r="44" spans="2:19" ht="15.75" thickBot="1">
      <c r="B44" s="31"/>
      <c r="D44" s="52" t="s">
        <v>213</v>
      </c>
      <c r="E44" s="135"/>
      <c r="F44" s="325" t="str">
        <f>N24</f>
        <v>Jersey City Cobras</v>
      </c>
      <c r="G44" s="326"/>
      <c r="H44" s="327"/>
      <c r="I44" s="136"/>
      <c r="J44" s="52"/>
      <c r="K44" s="28"/>
      <c r="L44" s="131"/>
      <c r="M44" s="52" t="s">
        <v>212</v>
      </c>
      <c r="N44" s="339" t="str">
        <f>N25</f>
        <v>Hillsborough Heat</v>
      </c>
      <c r="O44" s="340"/>
      <c r="P44" s="340"/>
      <c r="Q44" s="340"/>
      <c r="R44" s="341"/>
      <c r="S44" s="60"/>
    </row>
    <row r="45" spans="2:19" ht="15.75" thickBot="1">
      <c r="B45" s="137"/>
      <c r="C45" s="78"/>
      <c r="D45" s="80"/>
      <c r="E45" s="138"/>
      <c r="F45" s="139"/>
      <c r="G45" s="139"/>
      <c r="H45" s="139"/>
      <c r="I45" s="138"/>
      <c r="J45" s="80"/>
      <c r="K45" s="28"/>
      <c r="L45" s="35"/>
      <c r="M45" s="131"/>
      <c r="N45" s="35"/>
      <c r="O45" s="47"/>
      <c r="P45" s="47"/>
      <c r="Q45" s="47"/>
      <c r="R45" s="47"/>
      <c r="S45" s="47"/>
    </row>
    <row r="46" spans="2:19" ht="15.75" thickBot="1">
      <c r="B46" s="30">
        <v>0.46875</v>
      </c>
      <c r="D46" s="320" t="s">
        <v>213</v>
      </c>
      <c r="E46" s="140"/>
      <c r="F46" s="322" t="str">
        <f>N24</f>
        <v>Jersey City Cobras</v>
      </c>
      <c r="G46" s="323"/>
      <c r="H46" s="324"/>
      <c r="I46" s="141"/>
      <c r="J46" s="51">
        <v>4</v>
      </c>
      <c r="K46" s="28"/>
      <c r="L46" s="131"/>
      <c r="M46" s="131"/>
      <c r="N46" s="35"/>
      <c r="O46" s="47"/>
      <c r="P46" s="47"/>
      <c r="Q46" s="47"/>
      <c r="R46" s="47"/>
      <c r="S46" s="47"/>
    </row>
    <row r="47" spans="2:19" ht="15.75" thickBot="1">
      <c r="B47" s="31"/>
      <c r="D47" s="321" t="s">
        <v>212</v>
      </c>
      <c r="E47" s="142"/>
      <c r="F47" s="322" t="str">
        <f>N25</f>
        <v>Hillsborough Heat</v>
      </c>
      <c r="G47" s="323"/>
      <c r="H47" s="324"/>
      <c r="I47" s="53"/>
      <c r="J47" s="52">
        <v>6</v>
      </c>
      <c r="K47" s="28"/>
      <c r="L47" s="131"/>
      <c r="M47" s="34"/>
      <c r="N47" s="34"/>
      <c r="O47" s="4"/>
      <c r="P47" s="4"/>
      <c r="Q47" s="4"/>
      <c r="R47" s="4"/>
      <c r="S47" s="4"/>
    </row>
    <row r="48" spans="2:19" ht="15">
      <c r="B48" s="137"/>
      <c r="C48" s="78"/>
      <c r="D48" s="80"/>
      <c r="E48" s="138"/>
      <c r="F48" s="139"/>
      <c r="G48" s="139"/>
      <c r="H48" s="139"/>
      <c r="I48" s="138"/>
      <c r="J48" s="80"/>
      <c r="K48" s="28"/>
      <c r="L48" s="131"/>
      <c r="M48" s="34"/>
      <c r="N48" s="34"/>
      <c r="O48" s="4"/>
      <c r="P48" s="4"/>
      <c r="Q48" s="4"/>
      <c r="R48" s="4"/>
      <c r="S48" s="4"/>
    </row>
    <row r="49" spans="12:14" ht="15">
      <c r="L49" s="35"/>
      <c r="M49" s="34"/>
      <c r="N49" s="34"/>
    </row>
    <row r="50" spans="8:12" ht="15.75">
      <c r="H50" s="317" t="s">
        <v>51</v>
      </c>
      <c r="L50" s="47"/>
    </row>
    <row r="51" ht="15.75">
      <c r="H51" s="318" t="s">
        <v>52</v>
      </c>
    </row>
    <row r="52" ht="15.75">
      <c r="H52" s="319" t="s">
        <v>53</v>
      </c>
    </row>
    <row r="53" ht="15" customHeight="1"/>
    <row r="54" ht="15" customHeight="1"/>
  </sheetData>
  <sheetProtection/>
  <mergeCells count="25">
    <mergeCell ref="B1:K3"/>
    <mergeCell ref="M1:S3"/>
    <mergeCell ref="B5:K5"/>
    <mergeCell ref="M5:S5"/>
    <mergeCell ref="M30:S30"/>
    <mergeCell ref="M31:S31"/>
    <mergeCell ref="F41:H42"/>
    <mergeCell ref="AF9:AG9"/>
    <mergeCell ref="AF10:AG10"/>
    <mergeCell ref="N23:S23"/>
    <mergeCell ref="N24:S24"/>
    <mergeCell ref="N25:S25"/>
    <mergeCell ref="N26:S26"/>
    <mergeCell ref="V18:W18"/>
    <mergeCell ref="V23:W23"/>
    <mergeCell ref="F43:H43"/>
    <mergeCell ref="F44:H44"/>
    <mergeCell ref="W22:AC22"/>
    <mergeCell ref="N27:S27"/>
    <mergeCell ref="F46:H46"/>
    <mergeCell ref="F47:H47"/>
    <mergeCell ref="M33:S34"/>
    <mergeCell ref="N41:R42"/>
    <mergeCell ref="N44:R44"/>
    <mergeCell ref="N43:R43"/>
  </mergeCells>
  <printOptions/>
  <pageMargins left="0.7" right="0.7" top="0.75" bottom="0.75" header="0.3" footer="0.3"/>
  <pageSetup fitToHeight="1" fitToWidth="1" horizontalDpi="600" verticalDpi="600" orientation="landscape" paperSize="3" scale="83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AK61"/>
  <sheetViews>
    <sheetView zoomScalePageLayoutView="0" workbookViewId="0" topLeftCell="A1">
      <selection activeCell="H57" sqref="H57"/>
    </sheetView>
  </sheetViews>
  <sheetFormatPr defaultColWidth="8.8515625" defaultRowHeight="15"/>
  <cols>
    <col min="1" max="1" width="2.421875" style="0" customWidth="1"/>
    <col min="2" max="2" width="8.8515625" style="0" customWidth="1"/>
    <col min="3" max="3" width="1.8515625" style="0" customWidth="1"/>
    <col min="4" max="4" width="27.140625" style="0" customWidth="1"/>
    <col min="5" max="5" width="0.13671875" style="0" customWidth="1"/>
    <col min="6" max="6" width="8.7109375" style="0" customWidth="1"/>
    <col min="7" max="7" width="3.421875" style="0" customWidth="1"/>
    <col min="8" max="8" width="27.421875" style="0" customWidth="1"/>
    <col min="9" max="9" width="0" style="0" hidden="1" customWidth="1"/>
    <col min="10" max="10" width="8.7109375" style="0" customWidth="1"/>
    <col min="11" max="11" width="3.00390625" style="0" customWidth="1"/>
    <col min="12" max="12" width="27.421875" style="0" customWidth="1"/>
    <col min="13" max="13" width="0" style="0" hidden="1" customWidth="1"/>
    <col min="14" max="15" width="8.7109375" style="0" customWidth="1"/>
    <col min="16" max="16" width="27.421875" style="0" customWidth="1"/>
    <col min="17" max="21" width="8.7109375" style="0" customWidth="1"/>
    <col min="22" max="22" width="6.7109375" style="0" customWidth="1"/>
    <col min="23" max="23" width="0" style="0" hidden="1" customWidth="1"/>
    <col min="24" max="25" width="8.7109375" style="0" customWidth="1"/>
    <col min="26" max="26" width="8.7109375" style="0" hidden="1" customWidth="1"/>
    <col min="27" max="27" width="10.140625" style="0" hidden="1" customWidth="1"/>
    <col min="28" max="28" width="27.421875" style="0" hidden="1" customWidth="1"/>
    <col min="29" max="30" width="9.140625" style="0" hidden="1" customWidth="1"/>
    <col min="31" max="31" width="24.421875" style="0" hidden="1" customWidth="1"/>
    <col min="32" max="32" width="9.140625" style="0" hidden="1" customWidth="1"/>
    <col min="33" max="33" width="0" style="0" hidden="1" customWidth="1"/>
  </cols>
  <sheetData>
    <row r="1" spans="1:21" ht="15" customHeight="1">
      <c r="A1" s="1"/>
      <c r="B1" s="360" t="s">
        <v>238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2"/>
      <c r="P1" s="369" t="str">
        <f>AB26</f>
        <v>15/16U</v>
      </c>
      <c r="Q1" s="370"/>
      <c r="R1" s="370"/>
      <c r="S1" s="370"/>
      <c r="T1" s="370"/>
      <c r="U1" s="371"/>
    </row>
    <row r="2" spans="2:21" ht="15" customHeight="1">
      <c r="B2" s="363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5"/>
      <c r="P2" s="372"/>
      <c r="Q2" s="373"/>
      <c r="R2" s="373"/>
      <c r="S2" s="373"/>
      <c r="T2" s="373"/>
      <c r="U2" s="374"/>
    </row>
    <row r="3" spans="2:21" ht="15.75" customHeight="1" thickBot="1">
      <c r="B3" s="366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8"/>
      <c r="P3" s="375"/>
      <c r="Q3" s="376"/>
      <c r="R3" s="376"/>
      <c r="S3" s="376"/>
      <c r="T3" s="376"/>
      <c r="U3" s="377"/>
    </row>
    <row r="4" spans="2:21" ht="18.75" thickBot="1"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4"/>
      <c r="P4" s="3"/>
      <c r="Q4" s="3"/>
      <c r="R4" s="3"/>
      <c r="S4" s="3"/>
      <c r="T4" s="3"/>
      <c r="U4" s="3"/>
    </row>
    <row r="5" spans="2:21" ht="15.75" thickBot="1">
      <c r="B5" s="378" t="s">
        <v>193</v>
      </c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80"/>
      <c r="O5" s="9"/>
      <c r="P5" s="378" t="s">
        <v>194</v>
      </c>
      <c r="Q5" s="379"/>
      <c r="R5" s="379"/>
      <c r="S5" s="379"/>
      <c r="T5" s="379"/>
      <c r="U5" s="380"/>
    </row>
    <row r="6" spans="2:21" ht="15">
      <c r="B6" s="171" t="s">
        <v>195</v>
      </c>
      <c r="C6" s="5"/>
      <c r="D6" s="63" t="str">
        <f>AB27</f>
        <v>Red Bank Regional </v>
      </c>
      <c r="E6" s="7"/>
      <c r="F6" s="8"/>
      <c r="G6" s="7"/>
      <c r="H6" s="43" t="str">
        <f>AB29</f>
        <v>Fair Haven</v>
      </c>
      <c r="I6" s="7"/>
      <c r="J6" s="8"/>
      <c r="K6" s="7"/>
      <c r="L6" s="43" t="str">
        <f>AB31</f>
        <v>Hockhockson</v>
      </c>
      <c r="M6" s="7"/>
      <c r="N6" s="8"/>
      <c r="O6" s="9"/>
      <c r="P6" s="10"/>
      <c r="Q6" s="10"/>
      <c r="R6" s="64"/>
      <c r="S6" s="10"/>
      <c r="T6" s="10"/>
      <c r="U6" s="10"/>
    </row>
    <row r="7" spans="2:21" ht="15.75" thickBot="1">
      <c r="B7" s="173">
        <v>40691</v>
      </c>
      <c r="C7" s="4"/>
      <c r="D7" s="65" t="str">
        <f>AB28</f>
        <v>Varsity Field</v>
      </c>
      <c r="E7" s="12"/>
      <c r="F7" s="13" t="s">
        <v>196</v>
      </c>
      <c r="G7" s="9"/>
      <c r="H7" s="50" t="str">
        <f>AB30</f>
        <v>#1 Field</v>
      </c>
      <c r="I7" s="12"/>
      <c r="J7" s="13" t="s">
        <v>196</v>
      </c>
      <c r="K7" s="9"/>
      <c r="L7" s="50" t="str">
        <f>AB32</f>
        <v>Field</v>
      </c>
      <c r="M7" s="12"/>
      <c r="N7" s="13" t="s">
        <v>196</v>
      </c>
      <c r="O7" s="9"/>
      <c r="P7" s="66" t="s">
        <v>217</v>
      </c>
      <c r="Q7" s="14" t="s">
        <v>198</v>
      </c>
      <c r="R7" s="67" t="s">
        <v>199</v>
      </c>
      <c r="S7" s="14" t="s">
        <v>200</v>
      </c>
      <c r="T7" s="14" t="s">
        <v>201</v>
      </c>
      <c r="U7" s="14" t="s">
        <v>202</v>
      </c>
    </row>
    <row r="8" spans="2:26" ht="15.75" thickBot="1">
      <c r="B8" s="15"/>
      <c r="C8" s="16"/>
      <c r="D8" s="4"/>
      <c r="E8" s="4"/>
      <c r="F8" s="4"/>
      <c r="G8" s="4"/>
      <c r="H8" s="4"/>
      <c r="I8" s="4"/>
      <c r="J8" s="4"/>
      <c r="K8" s="9"/>
      <c r="L8" s="4"/>
      <c r="M8" s="4"/>
      <c r="N8" s="17"/>
      <c r="O8" s="9"/>
      <c r="P8" s="18"/>
      <c r="Q8" s="18"/>
      <c r="R8" s="18"/>
      <c r="S8" s="18"/>
      <c r="T8" s="18"/>
      <c r="U8" s="18"/>
      <c r="V8" s="34"/>
      <c r="W8" s="34"/>
      <c r="X8" s="34"/>
      <c r="Y8" s="34"/>
      <c r="Z8" s="68"/>
    </row>
    <row r="9" spans="2:28" ht="15.75" thickBot="1">
      <c r="B9" s="19">
        <v>0.3541666666666667</v>
      </c>
      <c r="C9" s="4"/>
      <c r="D9" s="36" t="str">
        <f>P9</f>
        <v>Langan Baseball 1</v>
      </c>
      <c r="E9" s="69"/>
      <c r="F9" s="70">
        <v>8</v>
      </c>
      <c r="G9" s="9"/>
      <c r="H9" s="36" t="str">
        <f>P17</f>
        <v>Nj Marlins</v>
      </c>
      <c r="I9" s="69"/>
      <c r="J9" s="70">
        <v>14</v>
      </c>
      <c r="K9" s="9"/>
      <c r="L9" s="36" t="str">
        <f>P25</f>
        <v>Langan Baseball 2</v>
      </c>
      <c r="M9" s="69"/>
      <c r="N9" s="70">
        <v>4</v>
      </c>
      <c r="O9" s="9"/>
      <c r="P9" s="71" t="str">
        <f>AB11</f>
        <v>Langan Baseball 1</v>
      </c>
      <c r="Q9" s="72">
        <f>(IF(F9&gt;F10,1,0))+(IF(F13&gt;F12,1,0))+(IF(F35&gt;F36,1,0))+(IF(F39&gt;F38,1,0))</f>
        <v>2</v>
      </c>
      <c r="R9" s="73">
        <f>(IF(F9&lt;F10,1,0))+(IF(F13&lt;F12,1,0))+(IF(F35&lt;F36,1,0))+(IF(F39&lt;F38,1,0))</f>
        <v>2</v>
      </c>
      <c r="S9" s="73">
        <f>(IF(F9=F10,1,0))+(IF(F13=F12,1,0))+(IF(F35=F36,1,0))+(IF(F39=F38,1,0))</f>
        <v>0</v>
      </c>
      <c r="T9" s="73">
        <f>F10+F12+F36+F38</f>
        <v>14</v>
      </c>
      <c r="U9" s="74">
        <f>F9+F13+F35+F39</f>
        <v>24</v>
      </c>
      <c r="V9" s="68"/>
      <c r="W9" s="68"/>
      <c r="X9" s="68"/>
      <c r="Y9" s="68"/>
      <c r="Z9" s="68"/>
      <c r="AA9" s="347" t="s">
        <v>206</v>
      </c>
      <c r="AB9" s="347"/>
    </row>
    <row r="10" spans="2:28" ht="15.75" thickBot="1">
      <c r="B10" s="22"/>
      <c r="C10" s="4"/>
      <c r="D10" s="39" t="str">
        <f>P11</f>
        <v>JS Lightning</v>
      </c>
      <c r="E10" s="75"/>
      <c r="F10" s="76">
        <v>1</v>
      </c>
      <c r="G10" s="9"/>
      <c r="H10" s="39" t="str">
        <f>P19</f>
        <v>Union Beach Strikers</v>
      </c>
      <c r="I10" s="75"/>
      <c r="J10" s="76">
        <v>2</v>
      </c>
      <c r="K10" s="9"/>
      <c r="L10" s="39" t="str">
        <f>P27</f>
        <v>CK's Cardinals</v>
      </c>
      <c r="M10" s="75"/>
      <c r="N10" s="76">
        <v>0</v>
      </c>
      <c r="O10" s="9"/>
      <c r="P10" s="71" t="str">
        <f>AB12</f>
        <v>JS Raiders</v>
      </c>
      <c r="Q10" s="72">
        <f>(IF(F16&gt;F15,1,0))+(IF(F21&gt;F22,1,0))+(IF(F29&gt;F30,1,0))+(IF(F36&gt;F35,1,0))</f>
        <v>2</v>
      </c>
      <c r="R10" s="73">
        <f>(IF(F16&lt;F15,1,0))+(IF(F21&lt;F22,1,0))+(IF(F29&lt;F30,1,0))+(IF(F36&lt;F35,1,0))</f>
        <v>2</v>
      </c>
      <c r="S10" s="73">
        <f>(IF(F16=F15,1,0))+(IF(F21=F22,1,0))+(IF(F29=F30,1,0))+(IF(F36=F35,1,0))</f>
        <v>0</v>
      </c>
      <c r="T10" s="73">
        <f>F15+F22+F30+F35</f>
        <v>22</v>
      </c>
      <c r="U10" s="74">
        <f>F16+F21+F29+F36</f>
        <v>31</v>
      </c>
      <c r="V10" s="28"/>
      <c r="W10" s="34"/>
      <c r="X10" s="33"/>
      <c r="Y10" s="33"/>
      <c r="Z10" s="33"/>
      <c r="AA10" s="348" t="s">
        <v>203</v>
      </c>
      <c r="AB10" s="349"/>
    </row>
    <row r="11" spans="2:28" ht="15.75" thickBot="1">
      <c r="B11" s="77"/>
      <c r="C11" s="78"/>
      <c r="D11" s="79"/>
      <c r="E11" s="80"/>
      <c r="F11" s="80"/>
      <c r="G11" s="9"/>
      <c r="H11" s="79"/>
      <c r="I11" s="80"/>
      <c r="J11" s="80"/>
      <c r="K11" s="9"/>
      <c r="L11" s="79"/>
      <c r="M11" s="80"/>
      <c r="N11" s="151"/>
      <c r="O11" s="9"/>
      <c r="P11" s="71" t="str">
        <f>AB13</f>
        <v>JS Lightning</v>
      </c>
      <c r="Q11" s="72">
        <f>(IF(F10&gt;F9,1,0))+(IF(F15&gt;F16,1,0))+(IF(F32&gt;F33,1,0))+(IF(F27&gt;F26,1,0))</f>
        <v>1</v>
      </c>
      <c r="R11" s="73">
        <f>(IF(F10&lt;F9,1,0))+(IF(F15&lt;F16,1,0))+(IF(F32&lt;F33,1,0))+(IF(F27&lt;F26,1,0))</f>
        <v>3</v>
      </c>
      <c r="S11" s="73">
        <f>(IF(F10=F9,1,0))+(IF(F15=F16,1,0))+(IF(F32=F33,1,0))+(IF(F27=F26,1,0))</f>
        <v>0</v>
      </c>
      <c r="T11" s="73">
        <f>F9+F16+F26+F33</f>
        <v>30</v>
      </c>
      <c r="U11" s="74">
        <f>F10+F15+F27+F32</f>
        <v>22</v>
      </c>
      <c r="V11" s="28"/>
      <c r="W11" s="34"/>
      <c r="X11" s="33"/>
      <c r="Y11" s="33"/>
      <c r="Z11" s="33"/>
      <c r="AA11" s="81">
        <v>1</v>
      </c>
      <c r="AB11" s="259" t="s">
        <v>54</v>
      </c>
    </row>
    <row r="12" spans="2:28" ht="15.75" thickBot="1">
      <c r="B12" s="45">
        <v>0.4479166666666667</v>
      </c>
      <c r="C12" s="4"/>
      <c r="D12" s="36" t="str">
        <f>P12</f>
        <v>Farrah Builders</v>
      </c>
      <c r="E12" s="69"/>
      <c r="F12" s="70">
        <v>12</v>
      </c>
      <c r="G12" s="9"/>
      <c r="H12" s="36" t="str">
        <f>P20</f>
        <v>Matawan Huskies</v>
      </c>
      <c r="I12" s="69"/>
      <c r="J12" s="70">
        <v>9</v>
      </c>
      <c r="K12" s="9"/>
      <c r="L12" s="36" t="str">
        <f>P28</f>
        <v>Old Bridge Yankees</v>
      </c>
      <c r="M12" s="69"/>
      <c r="N12" s="70">
        <v>4</v>
      </c>
      <c r="O12" s="9"/>
      <c r="P12" s="71" t="str">
        <f>AB14</f>
        <v>Farrah Builders</v>
      </c>
      <c r="Q12" s="74">
        <f>(IF(F12&gt;F13,1,0))+(IF(F19&gt;F18,1,0))+(IF(F26&gt;F27,1,0))+(IF(F30&gt;F29,1,0))</f>
        <v>4</v>
      </c>
      <c r="R12" s="73">
        <f>(IF(F12&lt;F13,1,0))+(IF(F19&lt;F18,1,0))+(IF(F26&lt;F27,1,0))+(IF(F30&lt;F29,1,0))</f>
        <v>0</v>
      </c>
      <c r="S12" s="73">
        <f>(IF(F12=F13,1,0))+(IF(F19=F18,1,0))+(IF(F26=F27,1,0))+(IF(F30=F29,1,0))</f>
        <v>0</v>
      </c>
      <c r="T12" s="73">
        <f>F13+F18+F27+F29</f>
        <v>13</v>
      </c>
      <c r="U12" s="74">
        <f>F12++F19+F26+F30</f>
        <v>42</v>
      </c>
      <c r="V12" s="68"/>
      <c r="W12" s="68"/>
      <c r="X12" s="68"/>
      <c r="Y12" s="68"/>
      <c r="Z12" s="68"/>
      <c r="AA12" s="83">
        <v>2</v>
      </c>
      <c r="AB12" s="256" t="s">
        <v>250</v>
      </c>
    </row>
    <row r="13" spans="2:37" ht="15.75" thickBot="1">
      <c r="B13" s="22"/>
      <c r="C13" s="4"/>
      <c r="D13" s="39" t="str">
        <f>P9</f>
        <v>Langan Baseball 1</v>
      </c>
      <c r="E13" s="75"/>
      <c r="F13" s="76">
        <v>4</v>
      </c>
      <c r="G13" s="9"/>
      <c r="H13" s="39" t="str">
        <f>P17</f>
        <v>Nj Marlins</v>
      </c>
      <c r="I13" s="75"/>
      <c r="J13" s="76">
        <v>5</v>
      </c>
      <c r="K13" s="9"/>
      <c r="L13" s="39" t="str">
        <f>P25</f>
        <v>Langan Baseball 2</v>
      </c>
      <c r="M13" s="75"/>
      <c r="N13" s="76">
        <v>0</v>
      </c>
      <c r="O13" s="9"/>
      <c r="P13" s="71" t="str">
        <f>AB15</f>
        <v>Cadets BBC</v>
      </c>
      <c r="Q13" s="74">
        <f>(IF(F18&gt;F19,1,0))+(IF(F22&gt;F21,1,0))+(IF(F33&gt;F32,1,0))+(IF(F38&gt;F39,1,0))</f>
        <v>1</v>
      </c>
      <c r="R13" s="73">
        <f>(IF(F18&lt;F19,1,0))+(IF(F22&lt;F21,1,0))+(IF(F33&lt;F32,1,0))+(IF(F38&lt;F39,1,0))</f>
        <v>3</v>
      </c>
      <c r="S13" s="73">
        <f>(IF(F18=F19,1,0))+(IF(F22=F21,1,0))+(IF(F33=F32,1,0))+(IF(F38=F39,1,0))</f>
        <v>0</v>
      </c>
      <c r="T13" s="73">
        <f>F19+F21+F32+F39</f>
        <v>51</v>
      </c>
      <c r="U13" s="74">
        <f>F18+F22+F33+F38</f>
        <v>11</v>
      </c>
      <c r="V13" s="28"/>
      <c r="W13" s="34"/>
      <c r="X13" s="33"/>
      <c r="Y13" s="33"/>
      <c r="Z13" s="33"/>
      <c r="AA13" s="83">
        <v>3</v>
      </c>
      <c r="AB13" s="256" t="s">
        <v>309</v>
      </c>
      <c r="AE13" s="250"/>
      <c r="AJ13" s="85"/>
      <c r="AK13" s="86"/>
    </row>
    <row r="14" spans="2:37" ht="15.75" thickBot="1">
      <c r="B14" s="77"/>
      <c r="C14" s="78"/>
      <c r="D14" s="79"/>
      <c r="E14" s="80"/>
      <c r="F14" s="80"/>
      <c r="G14" s="9"/>
      <c r="H14" s="79"/>
      <c r="I14" s="80"/>
      <c r="J14" s="80"/>
      <c r="K14" s="9"/>
      <c r="L14" s="79"/>
      <c r="M14" s="80"/>
      <c r="N14" s="151"/>
      <c r="O14" s="9"/>
      <c r="P14" s="26"/>
      <c r="Q14" s="87"/>
      <c r="R14" s="87"/>
      <c r="S14" s="26"/>
      <c r="T14" s="26"/>
      <c r="U14" s="88"/>
      <c r="V14" s="28"/>
      <c r="W14" s="34"/>
      <c r="X14" s="33"/>
      <c r="Y14" s="33"/>
      <c r="Z14" s="33"/>
      <c r="AA14" s="83">
        <v>4</v>
      </c>
      <c r="AB14" s="256" t="s">
        <v>310</v>
      </c>
      <c r="AJ14" s="85"/>
      <c r="AK14" s="86"/>
    </row>
    <row r="15" spans="2:37" ht="15.75" thickBot="1">
      <c r="B15" s="45">
        <v>0.041666666666666664</v>
      </c>
      <c r="C15" s="4"/>
      <c r="D15" s="36" t="str">
        <f>P11</f>
        <v>JS Lightning</v>
      </c>
      <c r="E15" s="69"/>
      <c r="F15" s="70">
        <v>12</v>
      </c>
      <c r="G15" s="9"/>
      <c r="H15" s="36" t="str">
        <f>P19</f>
        <v>Union Beach Strikers</v>
      </c>
      <c r="I15" s="69"/>
      <c r="J15" s="70">
        <v>0</v>
      </c>
      <c r="K15" s="9"/>
      <c r="L15" s="36" t="str">
        <f>P27</f>
        <v>CK's Cardinals</v>
      </c>
      <c r="M15" s="69"/>
      <c r="N15" s="70">
        <v>1</v>
      </c>
      <c r="O15" s="9"/>
      <c r="P15" s="10"/>
      <c r="Q15" s="10"/>
      <c r="R15" s="89"/>
      <c r="S15" s="10"/>
      <c r="T15" s="10"/>
      <c r="U15" s="90"/>
      <c r="V15" s="68"/>
      <c r="W15" s="68"/>
      <c r="X15" s="68"/>
      <c r="Y15" s="68"/>
      <c r="Z15" s="68"/>
      <c r="AA15" s="252">
        <v>5</v>
      </c>
      <c r="AB15" s="38" t="s">
        <v>314</v>
      </c>
      <c r="AJ15" s="85"/>
      <c r="AK15" s="86"/>
    </row>
    <row r="16" spans="2:37" ht="15.75" thickBot="1">
      <c r="B16" s="22"/>
      <c r="C16" s="4"/>
      <c r="D16" s="39" t="str">
        <f>P10</f>
        <v>JS Raiders</v>
      </c>
      <c r="E16" s="75"/>
      <c r="F16" s="76">
        <v>8</v>
      </c>
      <c r="G16" s="9"/>
      <c r="H16" s="39" t="str">
        <f>P18</f>
        <v>Nj Orioles 15s</v>
      </c>
      <c r="I16" s="75"/>
      <c r="J16" s="76">
        <v>10</v>
      </c>
      <c r="K16" s="9"/>
      <c r="L16" s="39" t="str">
        <f>P26</f>
        <v>NJ Orioles 16</v>
      </c>
      <c r="M16" s="75"/>
      <c r="N16" s="76">
        <v>11</v>
      </c>
      <c r="O16" s="9"/>
      <c r="P16" s="91" t="s">
        <v>221</v>
      </c>
      <c r="Q16" s="14" t="s">
        <v>198</v>
      </c>
      <c r="R16" s="92" t="s">
        <v>199</v>
      </c>
      <c r="S16" s="14" t="s">
        <v>200</v>
      </c>
      <c r="T16" s="14" t="s">
        <v>201</v>
      </c>
      <c r="U16" s="93" t="s">
        <v>202</v>
      </c>
      <c r="V16" s="28"/>
      <c r="W16" s="34"/>
      <c r="X16" s="33"/>
      <c r="Y16" s="33"/>
      <c r="Z16" s="33"/>
      <c r="AA16" s="253">
        <v>6</v>
      </c>
      <c r="AB16" s="259" t="s">
        <v>318</v>
      </c>
      <c r="AJ16" s="85"/>
      <c r="AK16" s="86"/>
    </row>
    <row r="17" spans="2:37" ht="15.75" thickBot="1">
      <c r="B17" s="77"/>
      <c r="C17" s="78"/>
      <c r="D17" s="79"/>
      <c r="E17" s="80"/>
      <c r="F17" s="80"/>
      <c r="G17" s="9"/>
      <c r="H17" s="79"/>
      <c r="I17" s="80"/>
      <c r="J17" s="80"/>
      <c r="K17" s="9"/>
      <c r="L17" s="79"/>
      <c r="M17" s="80"/>
      <c r="N17" s="151"/>
      <c r="O17" s="9"/>
      <c r="P17" s="96" t="str">
        <f>AB16</f>
        <v>Nj Marlins</v>
      </c>
      <c r="Q17" s="74">
        <f>(IF(J9&gt;J10,1,0))+(IF(J13&gt;J12,1,0))+(IF(J35&gt;J36,1,0))+(IF(J39&gt;J38,1,0))</f>
        <v>2</v>
      </c>
      <c r="R17" s="74">
        <f>(IF(J9&lt;J10,1,0))+(IF(J13&lt;J12,1,0))+(IF(J35&lt;J36,1,0))+(IF(J39&lt;J38,1,0))</f>
        <v>2</v>
      </c>
      <c r="S17" s="73">
        <f>(IF(J9=J10,1,0))+(IF(J13=J12,1,0))+(IF(J35=J36,1,0))+(IF(J39=J38,1,0))</f>
        <v>0</v>
      </c>
      <c r="T17" s="73">
        <f>J10+J12+J36+J38</f>
        <v>24</v>
      </c>
      <c r="U17" s="74">
        <f>J9+J13+J35+J39</f>
        <v>34</v>
      </c>
      <c r="V17" s="28"/>
      <c r="W17" s="34"/>
      <c r="X17" s="33"/>
      <c r="Y17" s="33"/>
      <c r="Z17" s="33"/>
      <c r="AA17" s="94">
        <v>7</v>
      </c>
      <c r="AB17" s="256" t="s">
        <v>317</v>
      </c>
      <c r="AJ17" s="85"/>
      <c r="AK17" s="86"/>
    </row>
    <row r="18" spans="2:37" ht="15.75" thickBot="1">
      <c r="B18" s="30">
        <v>0.13541666666666666</v>
      </c>
      <c r="C18" s="4"/>
      <c r="D18" s="36" t="str">
        <f>P13</f>
        <v>Cadets BBC</v>
      </c>
      <c r="E18" s="69"/>
      <c r="F18" s="70">
        <v>1</v>
      </c>
      <c r="G18" s="9"/>
      <c r="H18" s="36" t="str">
        <f>P21</f>
        <v>Two River Tides</v>
      </c>
      <c r="I18" s="69"/>
      <c r="J18" s="70">
        <v>4</v>
      </c>
      <c r="K18" s="9"/>
      <c r="L18" s="36" t="str">
        <f>P29</f>
        <v>Jersey Shore Eagles</v>
      </c>
      <c r="M18" s="69"/>
      <c r="N18" s="70">
        <v>0</v>
      </c>
      <c r="O18" s="9"/>
      <c r="P18" s="96" t="str">
        <f>AB17</f>
        <v>Nj Orioles 15s</v>
      </c>
      <c r="Q18" s="74">
        <f>(IF(J16&gt;J15,1,0))+(IF(J21&gt;J22,1,0))+(IF(J29&gt;J30,1,0))+(IF(J36&gt;J35,1,0))</f>
        <v>3</v>
      </c>
      <c r="R18" s="74">
        <f>(IF(J16&lt;J15,1,0))+(IF(J21&lt;J22,1,0))+(IF(J29&lt;J30,1,0))+(IF(J36&lt;J35,1,0))</f>
        <v>1</v>
      </c>
      <c r="S18" s="73">
        <f>(IF(J16=J15,1,0))+(IF(J21=J22,1,0))+(IF(J29=J30,1,0))+(IF(J36=J35,1,0))</f>
        <v>0</v>
      </c>
      <c r="T18" s="73">
        <f>J15+J22+J30+J35</f>
        <v>10</v>
      </c>
      <c r="U18" s="74">
        <f>J16+J21+J29+J36</f>
        <v>28</v>
      </c>
      <c r="V18" s="68"/>
      <c r="W18" s="68"/>
      <c r="X18" s="68"/>
      <c r="Y18" s="68"/>
      <c r="Z18" s="68"/>
      <c r="AA18" s="94">
        <v>8</v>
      </c>
      <c r="AB18" s="256" t="s">
        <v>311</v>
      </c>
      <c r="AJ18" s="85"/>
      <c r="AK18" s="86"/>
    </row>
    <row r="19" spans="2:37" ht="15.75" thickBot="1">
      <c r="B19" s="31"/>
      <c r="C19" s="4"/>
      <c r="D19" s="39" t="str">
        <f>P12</f>
        <v>Farrah Builders</v>
      </c>
      <c r="E19" s="75"/>
      <c r="F19" s="76">
        <v>16</v>
      </c>
      <c r="G19" s="9"/>
      <c r="H19" s="39" t="str">
        <f>P20</f>
        <v>Matawan Huskies</v>
      </c>
      <c r="I19" s="75"/>
      <c r="J19" s="76">
        <v>5</v>
      </c>
      <c r="K19" s="9"/>
      <c r="L19" s="39" t="str">
        <f>P28</f>
        <v>Old Bridge Yankees</v>
      </c>
      <c r="M19" s="75"/>
      <c r="N19" s="76">
        <v>5</v>
      </c>
      <c r="O19" s="9"/>
      <c r="P19" s="96" t="str">
        <f>AB18</f>
        <v>Union Beach Strikers</v>
      </c>
      <c r="Q19" s="74">
        <f>(IF(J10&gt;J9,1,0))+(IF(J15&gt;J16,1,0))+(IF(J32&gt;J33,1,0))+(IF(J27&gt;J26,1,0))</f>
        <v>0</v>
      </c>
      <c r="R19" s="74">
        <f>(IF(J10&lt;J9,1,0))+(IF(J15&lt;J16,1,0))+(IF(J32&lt;J33,1,0))+(IF(J27&lt;J26,1,0))</f>
        <v>4</v>
      </c>
      <c r="S19" s="73">
        <f>(IF(J10=J9,1,0))+(IF(J15=J16,1,0))+(IF(J32=J33,1,0))+(IF(J27=J26,1,0))</f>
        <v>0</v>
      </c>
      <c r="T19" s="73">
        <f>J9+J16+J26+J33</f>
        <v>46</v>
      </c>
      <c r="U19" s="74">
        <f>J10+J15+J27+J32</f>
        <v>6</v>
      </c>
      <c r="V19" s="28"/>
      <c r="W19" s="34"/>
      <c r="X19" s="33"/>
      <c r="Y19" s="33"/>
      <c r="Z19" s="33"/>
      <c r="AA19" s="94">
        <v>9</v>
      </c>
      <c r="AB19" s="256" t="s">
        <v>56</v>
      </c>
      <c r="AJ19" s="85"/>
      <c r="AK19" s="86"/>
    </row>
    <row r="20" spans="2:37" ht="15.75" thickBot="1">
      <c r="B20" s="77"/>
      <c r="C20" s="78"/>
      <c r="D20" s="79"/>
      <c r="E20" s="80"/>
      <c r="F20" s="80"/>
      <c r="G20" s="9"/>
      <c r="H20" s="79"/>
      <c r="I20" s="80"/>
      <c r="J20" s="80"/>
      <c r="K20" s="9"/>
      <c r="L20" s="79"/>
      <c r="M20" s="80"/>
      <c r="N20" s="151"/>
      <c r="O20" s="9"/>
      <c r="P20" s="96" t="str">
        <f>AB19</f>
        <v>Matawan Huskies</v>
      </c>
      <c r="Q20" s="74">
        <f>(IF(J12&gt;J13,1,0))+(IF(J19&gt;J18,1,0))+(IF(J26&gt;J27,1,0))+(IF(J30&gt;J29,1,0))</f>
        <v>4</v>
      </c>
      <c r="R20" s="74">
        <f>(IF(J12&lt;J13,1,0))+(IF(J19&lt;J18,1,0))+(IF(J26&lt;J27,1,0))+(IF(J30&lt;J29,1,0))</f>
        <v>0</v>
      </c>
      <c r="S20" s="73">
        <f>(IF(J12=J13,1,0))+(IF(J19=J18,1,0))+(IF(J26=J27,1,0))+(IF(J30=J29,1,0))</f>
        <v>0</v>
      </c>
      <c r="T20" s="73">
        <f>J13+J18+J27+J29</f>
        <v>11</v>
      </c>
      <c r="U20" s="74">
        <f>J12++J19+J26+J30</f>
        <v>25</v>
      </c>
      <c r="V20" s="28"/>
      <c r="W20" s="34"/>
      <c r="X20" s="33"/>
      <c r="Y20" s="33"/>
      <c r="Z20" s="33"/>
      <c r="AA20" s="254">
        <v>10</v>
      </c>
      <c r="AB20" s="38" t="s">
        <v>319</v>
      </c>
      <c r="AJ20" s="85"/>
      <c r="AK20" s="86"/>
    </row>
    <row r="21" spans="2:37" ht="15.75" thickBot="1">
      <c r="B21" s="30">
        <v>0.22916666666666666</v>
      </c>
      <c r="C21" s="4"/>
      <c r="D21" s="20" t="str">
        <f>P10</f>
        <v>JS Raiders</v>
      </c>
      <c r="E21" s="98"/>
      <c r="F21" s="70">
        <v>16</v>
      </c>
      <c r="G21" s="9"/>
      <c r="H21" s="20" t="str">
        <f>P18</f>
        <v>Nj Orioles 15s</v>
      </c>
      <c r="I21" s="69"/>
      <c r="J21" s="70">
        <v>9</v>
      </c>
      <c r="K21" s="9"/>
      <c r="L21" s="36" t="str">
        <f>P26</f>
        <v>NJ Orioles 16</v>
      </c>
      <c r="M21" s="69"/>
      <c r="N21" s="70">
        <v>7</v>
      </c>
      <c r="O21" s="9"/>
      <c r="P21" s="96" t="str">
        <f>AB20</f>
        <v>Two River Tides</v>
      </c>
      <c r="Q21" s="74">
        <f>(IF(J18&gt;J19,1,0))+(IF(J22&gt;J21,1,0))+(IF(J33&gt;J32,1,0))+(IF(J38&gt;J39,1,0))</f>
        <v>1</v>
      </c>
      <c r="R21" s="74">
        <f>(IF(J18&lt;J19,1,0))+(IF(J22&lt;J21,1,0))+(IF(J33&lt;J32,1,0))+(IF(J38&lt;J39,1,0))</f>
        <v>3</v>
      </c>
      <c r="S21" s="73">
        <f>(IF(J18=J19,1,0))+(IF(J22=J21,1,0))+(IF(J33=J32,1,0))+(IF(J38=J39,1,0))</f>
        <v>0</v>
      </c>
      <c r="T21" s="73">
        <f>J19+J21+J32+J38</f>
        <v>22</v>
      </c>
      <c r="U21" s="74">
        <f>J18+J22+J33+J38</f>
        <v>23</v>
      </c>
      <c r="V21" s="68"/>
      <c r="W21" s="68"/>
      <c r="X21" s="68"/>
      <c r="Y21" s="68"/>
      <c r="Z21" s="68"/>
      <c r="AA21" s="255">
        <v>11</v>
      </c>
      <c r="AB21" s="259" t="s">
        <v>55</v>
      </c>
      <c r="AJ21" s="85"/>
      <c r="AK21" s="86"/>
    </row>
    <row r="22" spans="2:37" ht="15.75" thickBot="1">
      <c r="B22" s="31"/>
      <c r="C22" s="16"/>
      <c r="D22" s="23" t="str">
        <f>P13</f>
        <v>Cadets BBC</v>
      </c>
      <c r="E22" s="101"/>
      <c r="F22" s="76">
        <v>1</v>
      </c>
      <c r="G22" s="12"/>
      <c r="H22" s="23" t="str">
        <f>P21</f>
        <v>Two River Tides</v>
      </c>
      <c r="I22" s="75"/>
      <c r="J22" s="76">
        <v>1</v>
      </c>
      <c r="K22" s="12"/>
      <c r="L22" s="39" t="str">
        <f>P29</f>
        <v>Jersey Shore Eagles</v>
      </c>
      <c r="M22" s="75"/>
      <c r="N22" s="76">
        <v>7</v>
      </c>
      <c r="O22" s="9"/>
      <c r="T22" s="9"/>
      <c r="U22" s="102"/>
      <c r="V22" s="28"/>
      <c r="W22" s="34"/>
      <c r="X22" s="34"/>
      <c r="Y22" s="34"/>
      <c r="Z22" s="34"/>
      <c r="AA22" s="99">
        <v>12</v>
      </c>
      <c r="AB22" s="256" t="s">
        <v>308</v>
      </c>
      <c r="AJ22" s="85"/>
      <c r="AK22" s="86"/>
    </row>
    <row r="23" spans="2:37" ht="15.75" thickBot="1">
      <c r="B23" s="4"/>
      <c r="G23" s="9"/>
      <c r="O23" s="9"/>
      <c r="P23" s="10"/>
      <c r="Q23" s="10"/>
      <c r="R23" s="64"/>
      <c r="S23" s="10"/>
      <c r="T23" s="10"/>
      <c r="U23" s="90"/>
      <c r="V23" s="68"/>
      <c r="W23" s="68"/>
      <c r="X23" s="68"/>
      <c r="Y23" s="68"/>
      <c r="Z23" s="68"/>
      <c r="AA23" s="99">
        <v>13</v>
      </c>
      <c r="AB23" s="256" t="s">
        <v>252</v>
      </c>
      <c r="AJ23" s="85"/>
      <c r="AK23" s="86"/>
    </row>
    <row r="24" spans="2:37" ht="15.75" thickBot="1">
      <c r="B24" s="171" t="s">
        <v>208</v>
      </c>
      <c r="C24" s="5"/>
      <c r="D24" s="63" t="str">
        <f>D6</f>
        <v>Red Bank Regional </v>
      </c>
      <c r="E24" s="7"/>
      <c r="F24" s="8"/>
      <c r="G24" s="7"/>
      <c r="H24" s="6" t="str">
        <f>H6</f>
        <v>Fair Haven</v>
      </c>
      <c r="I24" s="7"/>
      <c r="J24" s="8"/>
      <c r="K24" s="7"/>
      <c r="L24" s="43" t="str">
        <f>L6</f>
        <v>Hockhockson</v>
      </c>
      <c r="M24" s="7"/>
      <c r="N24" s="8"/>
      <c r="O24" s="9"/>
      <c r="P24" s="152" t="s">
        <v>239</v>
      </c>
      <c r="Q24" s="14" t="s">
        <v>198</v>
      </c>
      <c r="R24" s="67" t="s">
        <v>199</v>
      </c>
      <c r="S24" s="14" t="s">
        <v>200</v>
      </c>
      <c r="T24" s="14" t="s">
        <v>201</v>
      </c>
      <c r="U24" s="93" t="s">
        <v>202</v>
      </c>
      <c r="AA24" s="99">
        <v>14</v>
      </c>
      <c r="AB24" s="256" t="s">
        <v>313</v>
      </c>
      <c r="AE24" s="250"/>
      <c r="AJ24" s="85"/>
      <c r="AK24" s="86"/>
    </row>
    <row r="25" spans="2:37" ht="15.75" thickBot="1">
      <c r="B25" s="174">
        <v>40692</v>
      </c>
      <c r="C25" s="16"/>
      <c r="D25" s="65" t="str">
        <f>D7</f>
        <v>Varsity Field</v>
      </c>
      <c r="E25" s="9"/>
      <c r="F25" s="104" t="s">
        <v>196</v>
      </c>
      <c r="G25" s="9"/>
      <c r="H25" s="11" t="str">
        <f>H7</f>
        <v>#1 Field</v>
      </c>
      <c r="I25" s="9"/>
      <c r="J25" s="104" t="s">
        <v>196</v>
      </c>
      <c r="K25" s="9"/>
      <c r="L25" s="50" t="str">
        <f>L7</f>
        <v>Field</v>
      </c>
      <c r="M25" s="9"/>
      <c r="N25" s="104" t="s">
        <v>196</v>
      </c>
      <c r="O25" s="9"/>
      <c r="P25" s="153" t="str">
        <f>AB21</f>
        <v>Langan Baseball 2</v>
      </c>
      <c r="Q25" s="72">
        <f>(IF(N9&gt;N10,1,0))+(IF(N13&gt;N12,1,0))+(IF(N35&gt;N36,1,0))+(IF(N39&gt;N38,1,0))</f>
        <v>2</v>
      </c>
      <c r="R25" s="73">
        <f>(IF(N9&lt;N10,1,0))+(IF(N13&lt;N12,1,0))+(IF(N35&lt;N36,1,0))+(IF(N39&lt;N38,1,0))</f>
        <v>1</v>
      </c>
      <c r="S25" s="73">
        <f>(IF(N9=N10,1,0))+(IF(N13=N12,1,0))+(IF(N35=N36,1,0))+(IF(N39=N38,1,0))</f>
        <v>1</v>
      </c>
      <c r="T25" s="73">
        <f>N10+N12+N36+N38</f>
        <v>14</v>
      </c>
      <c r="U25" s="154">
        <f>N9+N13+N35+N39</f>
        <v>17</v>
      </c>
      <c r="AA25" s="105">
        <v>15</v>
      </c>
      <c r="AB25" s="38" t="s">
        <v>312</v>
      </c>
      <c r="AJ25" s="85"/>
      <c r="AK25" s="86"/>
    </row>
    <row r="26" spans="2:37" ht="15.75" thickBot="1">
      <c r="B26" s="45">
        <v>0.3541666666666667</v>
      </c>
      <c r="C26" s="4"/>
      <c r="D26" s="36" t="str">
        <f>P12</f>
        <v>Farrah Builders</v>
      </c>
      <c r="E26" s="69"/>
      <c r="F26" s="70">
        <v>5</v>
      </c>
      <c r="G26" s="9"/>
      <c r="H26" s="36" t="str">
        <f>P20</f>
        <v>Matawan Huskies</v>
      </c>
      <c r="I26" s="69"/>
      <c r="J26" s="70">
        <v>9</v>
      </c>
      <c r="K26" s="9"/>
      <c r="L26" s="36" t="str">
        <f>P28</f>
        <v>Old Bridge Yankees</v>
      </c>
      <c r="M26" s="69"/>
      <c r="N26" s="70">
        <v>19</v>
      </c>
      <c r="O26" s="9"/>
      <c r="P26" s="153" t="str">
        <f>AB22</f>
        <v>NJ Orioles 16</v>
      </c>
      <c r="Q26" s="72">
        <f>(IF(N16&gt;N15,1,0))+(IF(N21&gt;N22,1,0))+(IF(N29&gt;N30,1,0))+(IF(N36&gt;N35,1,0))</f>
        <v>1</v>
      </c>
      <c r="R26" s="73">
        <f>(IF(N16&lt;N15,1,0))+(IF(N21&lt;N22,1,0))+(IF(N29&lt;N30,1,0))+(IF(N36&lt;N35,1,0))</f>
        <v>1</v>
      </c>
      <c r="S26" s="73">
        <f>(IF(N16=N15,1,0))+(IF(N21=N22,1,0))+(IF(N29=N30,1,0))+(IF(N36=N35,1,0))</f>
        <v>2</v>
      </c>
      <c r="T26" s="73">
        <f>N15+N22+N30+N35</f>
        <v>24</v>
      </c>
      <c r="U26" s="74">
        <f>N16+N21+N29+N36</f>
        <v>24</v>
      </c>
      <c r="AA26" s="107" t="s">
        <v>223</v>
      </c>
      <c r="AB26" s="108" t="s">
        <v>206</v>
      </c>
      <c r="AJ26" s="85"/>
      <c r="AK26" s="86"/>
    </row>
    <row r="27" spans="2:37" ht="15.75" thickBot="1">
      <c r="B27" s="22"/>
      <c r="C27" s="4"/>
      <c r="D27" s="39" t="str">
        <f>P11</f>
        <v>JS Lightning</v>
      </c>
      <c r="E27" s="75"/>
      <c r="F27" s="76">
        <v>2</v>
      </c>
      <c r="G27" s="9"/>
      <c r="H27" s="39" t="str">
        <f>P19</f>
        <v>Union Beach Strikers</v>
      </c>
      <c r="I27" s="75"/>
      <c r="J27" s="76">
        <v>1</v>
      </c>
      <c r="K27" s="9"/>
      <c r="L27" s="39" t="str">
        <f>P27</f>
        <v>CK's Cardinals</v>
      </c>
      <c r="M27" s="75"/>
      <c r="N27" s="76">
        <v>1</v>
      </c>
      <c r="O27" s="9"/>
      <c r="P27" s="153" t="str">
        <f>AB23</f>
        <v>CK's Cardinals</v>
      </c>
      <c r="Q27" s="72">
        <f>(IF(N10&gt;N9,1,0))+(IF(N15&gt;N16,1,0))+(IF(N32&gt;N33,1,0))+(IF(N27&gt;N26,1,0))</f>
        <v>0</v>
      </c>
      <c r="R27" s="73">
        <f>(IF(N10&lt;N9,1,0))+(IF(N15&lt;N16,1,0))+(IF(N32&lt;N33,1,0))+(IF(N27&lt;N26,1,0))</f>
        <v>3</v>
      </c>
      <c r="S27" s="73">
        <f>(IF(N10=N9,1,0))+(IF(N15=N16,1,0))+(IF(N32=N33,1,0))+(IF(N27=N26,1,0))</f>
        <v>1</v>
      </c>
      <c r="T27" s="73">
        <f>N9+N16+N26+N33</f>
        <v>36</v>
      </c>
      <c r="U27" s="74">
        <f>N10+N15+N27+N32</f>
        <v>4</v>
      </c>
      <c r="AA27" s="109" t="s">
        <v>207</v>
      </c>
      <c r="AB27" s="110" t="s">
        <v>87</v>
      </c>
      <c r="AJ27" s="85"/>
      <c r="AK27" s="86"/>
    </row>
    <row r="28" spans="2:37" ht="15.75" thickBot="1">
      <c r="B28" s="77"/>
      <c r="C28" s="78"/>
      <c r="D28" s="79"/>
      <c r="E28" s="80"/>
      <c r="F28" s="80"/>
      <c r="G28" s="9"/>
      <c r="H28" s="79"/>
      <c r="I28" s="80"/>
      <c r="J28" s="80"/>
      <c r="K28" s="9"/>
      <c r="L28" s="79"/>
      <c r="M28" s="80"/>
      <c r="N28" s="151"/>
      <c r="O28" s="9"/>
      <c r="P28" s="153" t="str">
        <f>AB24</f>
        <v>Old Bridge Yankees</v>
      </c>
      <c r="Q28" s="74">
        <f>(IF(N12&gt;N13,1,0))+(IF(N19&gt;N18,1,0))+(IF(N26&gt;N27,1,0))+(IF(N30&gt;N29,1,0))</f>
        <v>4</v>
      </c>
      <c r="R28" s="73">
        <f>(IF(N12&lt;N13,1,0))+(IF(N19&lt;N18,1,0))+(IF(N26&lt;N27,1,0))+(IF(N30&lt;N29,1,0))</f>
        <v>0</v>
      </c>
      <c r="S28" s="73">
        <f>(IF(N12=N13,1,0))+(IF(N19=N18,1,0))+(IF(N26=N27,1,0))+(IF(N30=N29,1,0))</f>
        <v>0</v>
      </c>
      <c r="T28" s="73">
        <f>N13+N18+N27+N29</f>
        <v>1</v>
      </c>
      <c r="U28" s="74">
        <f>N12++N19+N26+N30</f>
        <v>38</v>
      </c>
      <c r="AA28" s="111"/>
      <c r="AB28" s="112" t="s">
        <v>187</v>
      </c>
      <c r="AJ28" s="85"/>
      <c r="AK28" s="86"/>
    </row>
    <row r="29" spans="2:37" ht="15.75" thickBot="1">
      <c r="B29" s="30">
        <v>0.4479166666666667</v>
      </c>
      <c r="C29" s="4"/>
      <c r="D29" s="36" t="str">
        <f>P10</f>
        <v>JS Raiders</v>
      </c>
      <c r="E29" s="69"/>
      <c r="F29" s="70">
        <v>6</v>
      </c>
      <c r="G29" s="9"/>
      <c r="H29" s="36" t="str">
        <f>P18</f>
        <v>Nj Orioles 15s</v>
      </c>
      <c r="I29" s="69"/>
      <c r="J29" s="70">
        <v>1</v>
      </c>
      <c r="K29" s="9"/>
      <c r="L29" s="36" t="str">
        <f>P26</f>
        <v>NJ Orioles 16</v>
      </c>
      <c r="M29" s="102"/>
      <c r="N29" s="70">
        <v>0</v>
      </c>
      <c r="O29" s="9"/>
      <c r="P29" s="153" t="str">
        <f>AB25</f>
        <v>Jersey Shore Eagles</v>
      </c>
      <c r="Q29" s="21">
        <f>(IF(N18&gt;N19,1,0))+(IF(N22&gt;N21,1,0))+(IF(N33&gt;N32,1,0))+(IF(N38&gt;N39,1,0))</f>
        <v>0</v>
      </c>
      <c r="R29" s="155">
        <f>(IF(N18&lt;N19,1,0))+(IF(N22&lt;N21,1,0))+(IF(N33&lt;N32,1,0))+(IF(N38&lt;N39,1,0))</f>
        <v>2</v>
      </c>
      <c r="S29" s="73">
        <f>(IF(N18=N19,1,0))+(IF(N22=N21,1,0))+(IF(N33=N32,1,0))+(IF(N38=N39,1,0))</f>
        <v>2</v>
      </c>
      <c r="T29" s="73">
        <f>N19+N21+N32+N38</f>
        <v>18</v>
      </c>
      <c r="U29" s="74">
        <f>N18+N22+N33+N38</f>
        <v>13</v>
      </c>
      <c r="AA29" s="109" t="s">
        <v>226</v>
      </c>
      <c r="AB29" s="110" t="s">
        <v>249</v>
      </c>
      <c r="AJ29" s="85"/>
      <c r="AK29" s="86"/>
    </row>
    <row r="30" spans="2:37" ht="15.75" thickBot="1">
      <c r="B30" s="31"/>
      <c r="C30" s="4"/>
      <c r="D30" s="39" t="str">
        <f>P12</f>
        <v>Farrah Builders</v>
      </c>
      <c r="E30" s="75"/>
      <c r="F30" s="76">
        <v>9</v>
      </c>
      <c r="G30" s="9"/>
      <c r="H30" s="39" t="str">
        <f>P20</f>
        <v>Matawan Huskies</v>
      </c>
      <c r="I30" s="75"/>
      <c r="J30" s="76">
        <v>2</v>
      </c>
      <c r="K30" s="9"/>
      <c r="L30" s="49" t="str">
        <f>P28</f>
        <v>Old Bridge Yankees</v>
      </c>
      <c r="M30" s="156"/>
      <c r="N30" s="76">
        <v>10</v>
      </c>
      <c r="O30" s="9"/>
      <c r="P30" s="68"/>
      <c r="Q30" s="68"/>
      <c r="R30" s="68"/>
      <c r="S30" s="68"/>
      <c r="T30" s="68"/>
      <c r="U30" s="28"/>
      <c r="AA30" s="111"/>
      <c r="AB30" s="112" t="s">
        <v>188</v>
      </c>
      <c r="AJ30" s="85"/>
      <c r="AK30" s="86"/>
    </row>
    <row r="31" spans="2:37" ht="15.75" thickBot="1">
      <c r="B31" s="77"/>
      <c r="C31" s="78"/>
      <c r="D31" s="79"/>
      <c r="E31" s="80"/>
      <c r="F31" s="80"/>
      <c r="G31" s="9"/>
      <c r="H31" s="79"/>
      <c r="I31" s="80"/>
      <c r="J31" s="80"/>
      <c r="K31" s="9"/>
      <c r="L31" s="79"/>
      <c r="M31" s="80"/>
      <c r="N31" s="151"/>
      <c r="O31" s="9"/>
      <c r="P31" s="103" t="s">
        <v>222</v>
      </c>
      <c r="Q31" s="350" t="s">
        <v>197</v>
      </c>
      <c r="R31" s="351"/>
      <c r="S31" s="351"/>
      <c r="T31" s="351"/>
      <c r="U31" s="352"/>
      <c r="AA31" s="109" t="s">
        <v>228</v>
      </c>
      <c r="AB31" s="110" t="s">
        <v>190</v>
      </c>
      <c r="AE31" s="116"/>
      <c r="AJ31" s="85"/>
      <c r="AK31" s="86"/>
    </row>
    <row r="32" spans="2:37" ht="15.75" thickBot="1">
      <c r="B32" s="30">
        <v>0.041666666666666664</v>
      </c>
      <c r="C32" s="4"/>
      <c r="D32" s="36" t="str">
        <f>P11</f>
        <v>JS Lightning</v>
      </c>
      <c r="E32" s="117"/>
      <c r="F32" s="51">
        <v>7</v>
      </c>
      <c r="G32" s="9"/>
      <c r="H32" s="36" t="str">
        <f>P19</f>
        <v>Union Beach Strikers</v>
      </c>
      <c r="I32" s="69"/>
      <c r="J32" s="70">
        <v>3</v>
      </c>
      <c r="K32" s="9"/>
      <c r="L32" s="36" t="str">
        <f>P27</f>
        <v>CK's Cardinals</v>
      </c>
      <c r="M32" s="57"/>
      <c r="N32" s="70">
        <v>2</v>
      </c>
      <c r="O32" s="9"/>
      <c r="P32" s="40">
        <v>1</v>
      </c>
      <c r="Q32" s="353" t="s">
        <v>285</v>
      </c>
      <c r="R32" s="323"/>
      <c r="S32" s="323"/>
      <c r="T32" s="323"/>
      <c r="U32" s="324"/>
      <c r="AA32" s="120"/>
      <c r="AB32" s="121" t="s">
        <v>189</v>
      </c>
      <c r="AJ32" s="85"/>
      <c r="AK32" s="86"/>
    </row>
    <row r="33" spans="2:37" ht="15.75" customHeight="1" thickBot="1">
      <c r="B33" s="31"/>
      <c r="C33" s="4"/>
      <c r="D33" s="49" t="str">
        <f>P13</f>
        <v>Cadets BBC</v>
      </c>
      <c r="E33" s="9"/>
      <c r="F33" s="13">
        <v>9</v>
      </c>
      <c r="G33" s="9"/>
      <c r="H33" s="49" t="str">
        <f>P21</f>
        <v>Two River Tides</v>
      </c>
      <c r="I33" s="75"/>
      <c r="J33" s="76">
        <v>13</v>
      </c>
      <c r="K33" s="9"/>
      <c r="L33" s="39" t="str">
        <f>P29</f>
        <v>Jersey Shore Eagles</v>
      </c>
      <c r="M33" s="54"/>
      <c r="N33" s="76">
        <v>2</v>
      </c>
      <c r="O33" s="9"/>
      <c r="P33" s="41">
        <v>2</v>
      </c>
      <c r="Q33" s="354" t="s">
        <v>286</v>
      </c>
      <c r="R33" s="355"/>
      <c r="S33" s="355"/>
      <c r="T33" s="355"/>
      <c r="U33" s="356"/>
      <c r="AK33" s="86"/>
    </row>
    <row r="34" spans="2:37" ht="15.75" customHeight="1" thickBot="1">
      <c r="B34" s="77"/>
      <c r="C34" s="78"/>
      <c r="D34" s="79"/>
      <c r="E34" s="80"/>
      <c r="F34" s="80"/>
      <c r="G34" s="9"/>
      <c r="H34" s="79"/>
      <c r="I34" s="80"/>
      <c r="J34" s="80"/>
      <c r="K34" s="9"/>
      <c r="L34" s="79"/>
      <c r="M34" s="80"/>
      <c r="N34" s="151"/>
      <c r="O34" s="9"/>
      <c r="P34" s="41">
        <v>3</v>
      </c>
      <c r="Q34" s="354" t="s">
        <v>287</v>
      </c>
      <c r="R34" s="355"/>
      <c r="S34" s="355"/>
      <c r="T34" s="355"/>
      <c r="U34" s="356"/>
      <c r="AK34" s="86"/>
    </row>
    <row r="35" spans="2:37" ht="15">
      <c r="B35" s="30">
        <v>0.13541666666666666</v>
      </c>
      <c r="C35" s="4"/>
      <c r="D35" s="36" t="str">
        <f>P9</f>
        <v>Langan Baseball 1</v>
      </c>
      <c r="E35" s="69"/>
      <c r="F35" s="70">
        <v>0</v>
      </c>
      <c r="G35" s="9"/>
      <c r="H35" s="36" t="str">
        <f>P17</f>
        <v>Nj Marlins</v>
      </c>
      <c r="I35" s="69"/>
      <c r="J35" s="70">
        <v>7</v>
      </c>
      <c r="K35" s="4"/>
      <c r="L35" s="36" t="str">
        <f>P25</f>
        <v>Langan Baseball 2</v>
      </c>
      <c r="M35" s="57"/>
      <c r="N35" s="70">
        <v>6</v>
      </c>
      <c r="O35" s="9"/>
      <c r="P35" s="41">
        <v>4</v>
      </c>
      <c r="Q35" s="354" t="s">
        <v>288</v>
      </c>
      <c r="R35" s="355"/>
      <c r="S35" s="355"/>
      <c r="T35" s="355"/>
      <c r="U35" s="356"/>
      <c r="AK35" s="86"/>
    </row>
    <row r="36" spans="2:37" ht="15.75" thickBot="1">
      <c r="B36" s="31"/>
      <c r="C36" s="4"/>
      <c r="D36" s="39" t="str">
        <f>P10</f>
        <v>JS Raiders</v>
      </c>
      <c r="E36" s="75"/>
      <c r="F36" s="76">
        <v>1</v>
      </c>
      <c r="G36" s="9"/>
      <c r="H36" s="39" t="str">
        <f>P18</f>
        <v>Nj Orioles 15s</v>
      </c>
      <c r="I36" s="75"/>
      <c r="J36" s="76">
        <v>8</v>
      </c>
      <c r="K36" s="4"/>
      <c r="L36" s="39" t="str">
        <f>P26</f>
        <v>NJ Orioles 16</v>
      </c>
      <c r="M36" s="54"/>
      <c r="N36" s="76">
        <v>6</v>
      </c>
      <c r="O36" s="9"/>
      <c r="P36" s="41">
        <v>5</v>
      </c>
      <c r="Q36" s="354" t="s">
        <v>289</v>
      </c>
      <c r="R36" s="355"/>
      <c r="S36" s="355"/>
      <c r="T36" s="355"/>
      <c r="U36" s="356"/>
      <c r="AJ36" s="86"/>
      <c r="AK36" s="86"/>
    </row>
    <row r="37" spans="2:37" ht="15.75" thickBot="1">
      <c r="B37" s="77"/>
      <c r="C37" s="78"/>
      <c r="D37" s="79"/>
      <c r="E37" s="80"/>
      <c r="F37" s="80"/>
      <c r="G37" s="9"/>
      <c r="H37" s="79"/>
      <c r="I37" s="80"/>
      <c r="J37" s="80"/>
      <c r="K37" s="9"/>
      <c r="L37" s="79"/>
      <c r="M37" s="80"/>
      <c r="N37" s="151"/>
      <c r="O37" s="9"/>
      <c r="P37" s="42">
        <v>6</v>
      </c>
      <c r="Q37" s="329" t="s">
        <v>250</v>
      </c>
      <c r="R37" s="326"/>
      <c r="S37" s="326"/>
      <c r="T37" s="326"/>
      <c r="U37" s="327"/>
      <c r="AJ37" s="86"/>
      <c r="AK37" s="86"/>
    </row>
    <row r="38" spans="2:21" ht="15">
      <c r="B38" s="30">
        <v>0.22916666666666666</v>
      </c>
      <c r="C38" s="4"/>
      <c r="D38" s="20" t="str">
        <f>P13</f>
        <v>Cadets BBC</v>
      </c>
      <c r="E38" s="98"/>
      <c r="F38" s="70">
        <v>0</v>
      </c>
      <c r="G38" s="9"/>
      <c r="H38" s="36" t="str">
        <f>P21</f>
        <v>Two River Tides</v>
      </c>
      <c r="I38" s="69"/>
      <c r="J38" s="70">
        <v>5</v>
      </c>
      <c r="K38" s="4"/>
      <c r="L38" s="36" t="str">
        <f>P29</f>
        <v>Jersey Shore Eagles</v>
      </c>
      <c r="M38" s="57"/>
      <c r="N38" s="70">
        <v>4</v>
      </c>
      <c r="O38" s="9"/>
      <c r="P38" s="125"/>
      <c r="Q38" s="33"/>
      <c r="R38" s="33"/>
      <c r="S38" s="28"/>
      <c r="T38" s="28"/>
      <c r="U38" s="28"/>
    </row>
    <row r="39" spans="2:21" ht="15.75" thickBot="1">
      <c r="B39" s="31"/>
      <c r="C39" s="16"/>
      <c r="D39" s="23" t="str">
        <f>P9</f>
        <v>Langan Baseball 1</v>
      </c>
      <c r="E39" s="101"/>
      <c r="F39" s="76">
        <v>12</v>
      </c>
      <c r="G39" s="12"/>
      <c r="H39" s="39" t="str">
        <f>P17</f>
        <v>Nj Marlins</v>
      </c>
      <c r="I39" s="75"/>
      <c r="J39" s="76">
        <v>8</v>
      </c>
      <c r="K39" s="16"/>
      <c r="L39" s="39" t="str">
        <f>P25</f>
        <v>Langan Baseball 2</v>
      </c>
      <c r="M39" s="54"/>
      <c r="N39" s="76">
        <v>7</v>
      </c>
      <c r="O39" s="9"/>
      <c r="P39" s="68"/>
      <c r="Q39" s="68"/>
      <c r="R39" s="68"/>
      <c r="S39" s="68"/>
      <c r="T39" s="28"/>
      <c r="U39" s="28"/>
    </row>
    <row r="40" ht="15.75" thickBot="1">
      <c r="B40" s="16"/>
    </row>
    <row r="41" spans="2:21" ht="15">
      <c r="B41" s="171" t="s">
        <v>229</v>
      </c>
      <c r="D41" s="130" t="str">
        <f>D24</f>
        <v>Red Bank Regional </v>
      </c>
      <c r="E41" s="7"/>
      <c r="F41" s="334" t="s">
        <v>197</v>
      </c>
      <c r="G41" s="334"/>
      <c r="H41" s="335"/>
      <c r="I41" s="157"/>
      <c r="J41" s="8"/>
      <c r="K41" s="9"/>
      <c r="L41" s="43" t="str">
        <f>H24</f>
        <v>Fair Haven</v>
      </c>
      <c r="M41" s="89"/>
      <c r="N41" s="333" t="s">
        <v>197</v>
      </c>
      <c r="O41" s="334"/>
      <c r="P41" s="335"/>
      <c r="Q41" s="157"/>
      <c r="R41" s="9"/>
      <c r="S41" s="9"/>
      <c r="T41" s="9"/>
      <c r="U41" s="9"/>
    </row>
    <row r="42" spans="2:21" ht="15.75" thickBot="1">
      <c r="B42" s="260">
        <v>40693</v>
      </c>
      <c r="C42" s="16"/>
      <c r="D42" s="132" t="str">
        <f>D25</f>
        <v>Varsity Field</v>
      </c>
      <c r="E42" s="12"/>
      <c r="F42" s="345"/>
      <c r="G42" s="345"/>
      <c r="H42" s="346"/>
      <c r="I42" s="158" t="s">
        <v>196</v>
      </c>
      <c r="J42" s="13" t="s">
        <v>196</v>
      </c>
      <c r="K42" s="9"/>
      <c r="L42" s="50" t="str">
        <f>H25</f>
        <v>#1 Field</v>
      </c>
      <c r="M42" s="92"/>
      <c r="N42" s="391"/>
      <c r="O42" s="345"/>
      <c r="P42" s="346"/>
      <c r="Q42" s="159" t="s">
        <v>196</v>
      </c>
      <c r="R42" s="9"/>
      <c r="S42" s="9"/>
      <c r="T42" s="9"/>
      <c r="U42" s="9"/>
    </row>
    <row r="43" spans="2:21" ht="15.75" thickBot="1">
      <c r="B43" s="30">
        <v>0.375</v>
      </c>
      <c r="D43" s="51" t="s">
        <v>240</v>
      </c>
      <c r="E43" s="133"/>
      <c r="F43" s="322" t="str">
        <f>Q36</f>
        <v>Langan Baseball 2</v>
      </c>
      <c r="G43" s="323"/>
      <c r="H43" s="324"/>
      <c r="I43" s="160"/>
      <c r="J43" s="51">
        <v>4</v>
      </c>
      <c r="K43" s="9"/>
      <c r="L43" s="56" t="s">
        <v>241</v>
      </c>
      <c r="M43" s="161"/>
      <c r="N43" s="392" t="str">
        <f>Q37</f>
        <v>JS Raiders</v>
      </c>
      <c r="O43" s="393"/>
      <c r="P43" s="394"/>
      <c r="Q43" s="267">
        <v>0</v>
      </c>
      <c r="R43" s="47"/>
      <c r="S43" s="47"/>
      <c r="T43" s="47"/>
      <c r="U43" s="47"/>
    </row>
    <row r="44" spans="2:21" ht="15.75" thickBot="1">
      <c r="B44" s="31"/>
      <c r="D44" s="52" t="s">
        <v>211</v>
      </c>
      <c r="E44" s="135"/>
      <c r="F44" s="325" t="str">
        <f>Q35</f>
        <v>NJ Orioles 15s</v>
      </c>
      <c r="G44" s="326"/>
      <c r="H44" s="327"/>
      <c r="I44" s="162"/>
      <c r="J44" s="52">
        <v>1</v>
      </c>
      <c r="K44" s="9"/>
      <c r="L44" s="58" t="s">
        <v>242</v>
      </c>
      <c r="M44" s="163"/>
      <c r="N44" s="395" t="str">
        <f>Q34</f>
        <v>Farrah Buiders</v>
      </c>
      <c r="O44" s="396"/>
      <c r="P44" s="397"/>
      <c r="Q44" s="268">
        <v>6</v>
      </c>
      <c r="R44" s="47"/>
      <c r="S44" s="47"/>
      <c r="T44" s="47"/>
      <c r="U44" s="47"/>
    </row>
    <row r="45" spans="2:21" ht="15.75" thickBot="1">
      <c r="B45" s="137"/>
      <c r="C45" s="78"/>
      <c r="D45" s="80"/>
      <c r="E45" s="138"/>
      <c r="F45" s="139"/>
      <c r="G45" s="139"/>
      <c r="H45" s="139"/>
      <c r="I45" s="138"/>
      <c r="J45" s="80"/>
      <c r="K45" s="9"/>
      <c r="L45" s="137"/>
      <c r="M45" s="78"/>
      <c r="N45" s="80"/>
      <c r="O45" s="138"/>
      <c r="P45" s="139"/>
      <c r="Q45" s="139"/>
      <c r="R45" s="131"/>
      <c r="S45" s="47"/>
      <c r="T45" s="47"/>
      <c r="U45" s="47"/>
    </row>
    <row r="46" spans="2:21" ht="15.75" thickBot="1">
      <c r="B46" s="30">
        <v>0.4791666666666667</v>
      </c>
      <c r="D46" s="56" t="s">
        <v>243</v>
      </c>
      <c r="E46" s="140"/>
      <c r="F46" s="322" t="str">
        <f>IF(J43&lt;&gt;"",(IF(J44&gt;J43,F44,F43)),"")</f>
        <v>Langan Baseball 2</v>
      </c>
      <c r="G46" s="323"/>
      <c r="H46" s="324"/>
      <c r="I46" s="164"/>
      <c r="J46" s="269">
        <v>1</v>
      </c>
      <c r="K46" s="9"/>
      <c r="L46" s="51" t="s">
        <v>244</v>
      </c>
      <c r="M46" s="4"/>
      <c r="N46" s="392" t="str">
        <f>IF(Q43&lt;&gt;"",(IF(Q44&gt;Q43,N44,N43)),"")</f>
        <v>Farrah Buiders</v>
      </c>
      <c r="O46" s="393"/>
      <c r="P46" s="394"/>
      <c r="Q46" s="267">
        <v>1</v>
      </c>
      <c r="R46" s="47"/>
      <c r="S46" s="47"/>
      <c r="T46" s="47"/>
      <c r="U46" s="47"/>
    </row>
    <row r="47" spans="2:21" ht="15.75" thickBot="1">
      <c r="B47" s="31"/>
      <c r="D47" s="58" t="s">
        <v>245</v>
      </c>
      <c r="E47" s="142"/>
      <c r="F47" s="325" t="str">
        <f>Q32</f>
        <v>Old Bridge Yankees</v>
      </c>
      <c r="G47" s="326"/>
      <c r="H47" s="327"/>
      <c r="I47" s="165"/>
      <c r="J47" s="270">
        <v>0</v>
      </c>
      <c r="K47" s="9"/>
      <c r="L47" s="52" t="s">
        <v>246</v>
      </c>
      <c r="M47" s="4"/>
      <c r="N47" s="395" t="str">
        <f>Q33</f>
        <v>Matawan Huskies</v>
      </c>
      <c r="O47" s="396"/>
      <c r="P47" s="397"/>
      <c r="Q47" s="268">
        <v>0</v>
      </c>
      <c r="R47" s="47"/>
      <c r="S47" s="47"/>
      <c r="T47" s="47"/>
      <c r="U47" s="47"/>
    </row>
    <row r="48" spans="2:21" ht="15.75" thickBot="1">
      <c r="B48" s="137"/>
      <c r="C48" s="78"/>
      <c r="D48" s="80"/>
      <c r="E48" s="138"/>
      <c r="F48" s="139"/>
      <c r="G48" s="139"/>
      <c r="H48" s="139"/>
      <c r="I48" s="138"/>
      <c r="J48" s="80"/>
      <c r="K48" s="9"/>
      <c r="L48" s="9"/>
      <c r="M48" s="4"/>
      <c r="N48" s="166"/>
      <c r="O48" s="166"/>
      <c r="P48" s="166"/>
      <c r="Q48" s="47"/>
      <c r="R48" s="47"/>
      <c r="S48" s="47"/>
      <c r="T48" s="47"/>
      <c r="U48" s="47"/>
    </row>
    <row r="49" spans="2:21" ht="15">
      <c r="B49" s="30">
        <v>0.08333333333333333</v>
      </c>
      <c r="D49" s="51" t="s">
        <v>232</v>
      </c>
      <c r="F49" s="323" t="str">
        <f>IF(Q46&lt;&gt;"",(IF(Q47&gt;Q46,N47,N46)),"")</f>
        <v>Farrah Buiders</v>
      </c>
      <c r="G49" s="323"/>
      <c r="H49" s="323"/>
      <c r="I49" s="167"/>
      <c r="J49" s="51">
        <v>5</v>
      </c>
      <c r="K49" s="9"/>
      <c r="L49" s="4"/>
      <c r="M49" s="4"/>
      <c r="N49" s="47"/>
      <c r="O49" s="47"/>
      <c r="P49" s="113"/>
      <c r="Q49" s="114"/>
      <c r="R49" s="114"/>
      <c r="S49" s="114"/>
      <c r="T49" s="114"/>
      <c r="U49" s="115"/>
    </row>
    <row r="50" spans="2:21" ht="16.5" thickBot="1">
      <c r="B50" s="31"/>
      <c r="C50" s="16"/>
      <c r="D50" s="52" t="s">
        <v>233</v>
      </c>
      <c r="E50" s="59"/>
      <c r="F50" s="326" t="str">
        <f>IF(J46&lt;&gt;"",(IF(J47&gt;J46,F47,F46)),"")</f>
        <v>Langan Baseball 2</v>
      </c>
      <c r="G50" s="326"/>
      <c r="H50" s="326"/>
      <c r="I50" s="168"/>
      <c r="J50" s="52">
        <v>0</v>
      </c>
      <c r="K50" s="9"/>
      <c r="L50" s="4"/>
      <c r="M50" s="4"/>
      <c r="N50" s="47"/>
      <c r="O50" s="47"/>
      <c r="P50" s="381" t="str">
        <f>AB26</f>
        <v>15/16U</v>
      </c>
      <c r="Q50" s="382"/>
      <c r="R50" s="382"/>
      <c r="S50" s="382"/>
      <c r="T50" s="382"/>
      <c r="U50" s="383"/>
    </row>
    <row r="51" spans="12:21" ht="15.75">
      <c r="L51" s="61"/>
      <c r="P51" s="381" t="s">
        <v>209</v>
      </c>
      <c r="Q51" s="382"/>
      <c r="R51" s="382"/>
      <c r="S51" s="382"/>
      <c r="T51" s="382"/>
      <c r="U51" s="383"/>
    </row>
    <row r="52" spans="16:21" ht="15">
      <c r="P52" s="118"/>
      <c r="Q52" s="86"/>
      <c r="R52" s="86"/>
      <c r="S52" s="86"/>
      <c r="T52" s="86"/>
      <c r="U52" s="119"/>
    </row>
    <row r="53" spans="16:21" ht="15">
      <c r="P53" s="330" t="str">
        <f>IF(J49&lt;&gt;"",(IF(J49&gt;J50,F49,F50)),"")</f>
        <v>Farrah Buiders</v>
      </c>
      <c r="Q53" s="331"/>
      <c r="R53" s="331"/>
      <c r="S53" s="331"/>
      <c r="T53" s="331"/>
      <c r="U53" s="332"/>
    </row>
    <row r="54" spans="16:21" ht="15">
      <c r="P54" s="330"/>
      <c r="Q54" s="331"/>
      <c r="R54" s="331"/>
      <c r="S54" s="331"/>
      <c r="T54" s="331"/>
      <c r="U54" s="332"/>
    </row>
    <row r="55" spans="16:21" ht="15.75" thickBot="1">
      <c r="P55" s="122"/>
      <c r="Q55" s="123"/>
      <c r="R55" s="123"/>
      <c r="S55" s="123"/>
      <c r="T55" s="123"/>
      <c r="U55" s="124"/>
    </row>
    <row r="61" ht="15">
      <c r="L61" s="61"/>
    </row>
  </sheetData>
  <sheetProtection/>
  <mergeCells count="28">
    <mergeCell ref="P51:U51"/>
    <mergeCell ref="P53:U54"/>
    <mergeCell ref="AA9:AB9"/>
    <mergeCell ref="AA10:AB10"/>
    <mergeCell ref="Q31:U31"/>
    <mergeCell ref="Q32:U32"/>
    <mergeCell ref="Q33:U33"/>
    <mergeCell ref="Q37:U37"/>
    <mergeCell ref="N46:P46"/>
    <mergeCell ref="Q35:U35"/>
    <mergeCell ref="N44:P44"/>
    <mergeCell ref="F47:H47"/>
    <mergeCell ref="F49:H49"/>
    <mergeCell ref="F50:H50"/>
    <mergeCell ref="F41:H42"/>
    <mergeCell ref="F43:H43"/>
    <mergeCell ref="F44:H44"/>
    <mergeCell ref="F46:H46"/>
    <mergeCell ref="B1:N3"/>
    <mergeCell ref="P1:U3"/>
    <mergeCell ref="B5:N5"/>
    <mergeCell ref="P5:U5"/>
    <mergeCell ref="Q34:U34"/>
    <mergeCell ref="P50:U50"/>
    <mergeCell ref="Q36:U36"/>
    <mergeCell ref="N47:P47"/>
    <mergeCell ref="N41:P42"/>
    <mergeCell ref="N43:P43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T71"/>
  <sheetViews>
    <sheetView zoomScalePageLayoutView="0" workbookViewId="0" topLeftCell="A1">
      <selection activeCell="Q20" sqref="Q20"/>
    </sheetView>
  </sheetViews>
  <sheetFormatPr defaultColWidth="8.8515625" defaultRowHeight="15"/>
  <cols>
    <col min="1" max="1" width="0.42578125" style="0" customWidth="1"/>
    <col min="2" max="2" width="8.8515625" style="0" customWidth="1"/>
    <col min="3" max="3" width="1.421875" style="0" customWidth="1"/>
    <col min="4" max="4" width="27.140625" style="0" customWidth="1"/>
    <col min="5" max="5" width="0.13671875" style="0" customWidth="1"/>
    <col min="6" max="6" width="8.7109375" style="0" customWidth="1"/>
    <col min="7" max="7" width="2.28125" style="0" customWidth="1"/>
    <col min="8" max="8" width="27.00390625" style="0" customWidth="1"/>
    <col min="9" max="9" width="9.00390625" style="0" customWidth="1"/>
    <col min="10" max="10" width="7.140625" style="4" customWidth="1"/>
    <col min="11" max="11" width="27.8515625" style="0" customWidth="1"/>
    <col min="12" max="12" width="9.140625" style="0" customWidth="1"/>
    <col min="13" max="14" width="8.7109375" style="0" customWidth="1"/>
    <col min="15" max="15" width="12.00390625" style="0" customWidth="1"/>
    <col min="16" max="16" width="0.2890625" style="0" customWidth="1"/>
    <col min="17" max="17" width="8.7109375" style="0" customWidth="1"/>
    <col min="18" max="19" width="9.140625" style="0" customWidth="1"/>
    <col min="20" max="20" width="26.421875" style="0" customWidth="1"/>
    <col min="21" max="21" width="9.140625" style="0" customWidth="1"/>
    <col min="22" max="22" width="26.421875" style="0" bestFit="1" customWidth="1"/>
    <col min="23" max="24" width="9.140625" style="0" customWidth="1"/>
    <col min="25" max="25" width="26.421875" style="0" customWidth="1"/>
    <col min="26" max="43" width="9.140625" style="0" customWidth="1"/>
  </cols>
  <sheetData>
    <row r="1" spans="1:17" ht="15">
      <c r="A1" s="1"/>
      <c r="B1" s="360" t="s">
        <v>157</v>
      </c>
      <c r="C1" s="361"/>
      <c r="D1" s="361"/>
      <c r="E1" s="361"/>
      <c r="F1" s="361"/>
      <c r="G1" s="361"/>
      <c r="H1" s="361"/>
      <c r="I1" s="362"/>
      <c r="K1" s="369" t="str">
        <f>V18</f>
        <v>11U</v>
      </c>
      <c r="L1" s="370"/>
      <c r="M1" s="370"/>
      <c r="N1" s="370"/>
      <c r="O1" s="370"/>
      <c r="P1" s="370"/>
      <c r="Q1" s="371"/>
    </row>
    <row r="2" spans="2:17" ht="15">
      <c r="B2" s="363"/>
      <c r="C2" s="364"/>
      <c r="D2" s="364"/>
      <c r="E2" s="364"/>
      <c r="F2" s="364"/>
      <c r="G2" s="364"/>
      <c r="H2" s="364"/>
      <c r="I2" s="365"/>
      <c r="K2" s="372"/>
      <c r="L2" s="373"/>
      <c r="M2" s="373"/>
      <c r="N2" s="373"/>
      <c r="O2" s="373"/>
      <c r="P2" s="373"/>
      <c r="Q2" s="374"/>
    </row>
    <row r="3" spans="2:17" ht="15.75" thickBot="1">
      <c r="B3" s="366"/>
      <c r="C3" s="367"/>
      <c r="D3" s="367"/>
      <c r="E3" s="367"/>
      <c r="F3" s="367"/>
      <c r="G3" s="367"/>
      <c r="H3" s="367"/>
      <c r="I3" s="368"/>
      <c r="K3" s="375"/>
      <c r="L3" s="376"/>
      <c r="M3" s="376"/>
      <c r="N3" s="376"/>
      <c r="O3" s="376"/>
      <c r="P3" s="376"/>
      <c r="Q3" s="377"/>
    </row>
    <row r="4" spans="3:17" ht="18.75" thickBot="1">
      <c r="C4" s="2"/>
      <c r="D4" s="2"/>
      <c r="E4" s="2"/>
      <c r="K4" s="3"/>
      <c r="L4" s="3"/>
      <c r="M4" s="3"/>
      <c r="N4" s="3"/>
      <c r="O4" s="3"/>
      <c r="P4" s="3"/>
      <c r="Q4" s="3"/>
    </row>
    <row r="5" spans="2:19" ht="15.75" thickBot="1">
      <c r="B5" s="378" t="s">
        <v>193</v>
      </c>
      <c r="C5" s="379"/>
      <c r="D5" s="379"/>
      <c r="E5" s="379"/>
      <c r="F5" s="379"/>
      <c r="G5" s="379"/>
      <c r="H5" s="379"/>
      <c r="I5" s="380"/>
      <c r="K5" s="458" t="s">
        <v>194</v>
      </c>
      <c r="L5" s="379"/>
      <c r="M5" s="379"/>
      <c r="N5" s="379"/>
      <c r="O5" s="379"/>
      <c r="P5" s="379"/>
      <c r="Q5" s="380"/>
      <c r="R5" s="86"/>
      <c r="S5" s="86"/>
    </row>
    <row r="6" spans="2:19" ht="15.75" thickBot="1">
      <c r="B6" s="187" t="s">
        <v>195</v>
      </c>
      <c r="C6" s="5"/>
      <c r="D6" s="43" t="str">
        <f>V21</f>
        <v>Shrewsbury</v>
      </c>
      <c r="E6" s="7"/>
      <c r="F6" s="8"/>
      <c r="G6" s="188"/>
      <c r="H6" s="43" t="str">
        <f>V19</f>
        <v>Little Silver</v>
      </c>
      <c r="I6" s="157"/>
      <c r="J6" s="9"/>
      <c r="K6" s="10"/>
      <c r="L6" s="89"/>
      <c r="M6" s="10"/>
      <c r="N6" s="189"/>
      <c r="O6" s="10" t="s">
        <v>201</v>
      </c>
      <c r="P6" s="10" t="s">
        <v>202</v>
      </c>
      <c r="Q6" s="10" t="s">
        <v>202</v>
      </c>
      <c r="R6" s="190"/>
      <c r="S6" s="190"/>
    </row>
    <row r="7" spans="2:22" ht="15.75" thickBot="1">
      <c r="B7" s="191">
        <v>40362</v>
      </c>
      <c r="C7" s="4"/>
      <c r="D7" s="50" t="str">
        <f>V22</f>
        <v>Manson Field</v>
      </c>
      <c r="E7" s="12"/>
      <c r="F7" s="13" t="s">
        <v>196</v>
      </c>
      <c r="G7" s="190"/>
      <c r="H7" s="50" t="str">
        <f>V20</f>
        <v>Boro Field</v>
      </c>
      <c r="I7" s="158" t="s">
        <v>196</v>
      </c>
      <c r="J7" s="9"/>
      <c r="K7" s="66" t="s">
        <v>217</v>
      </c>
      <c r="L7" s="92" t="s">
        <v>198</v>
      </c>
      <c r="M7" s="14" t="s">
        <v>199</v>
      </c>
      <c r="N7" s="192" t="s">
        <v>200</v>
      </c>
      <c r="O7" s="14"/>
      <c r="P7" s="14"/>
      <c r="Q7" s="14"/>
      <c r="R7" s="190"/>
      <c r="S7" s="190"/>
      <c r="U7" s="348" t="s">
        <v>203</v>
      </c>
      <c r="V7" s="349"/>
    </row>
    <row r="8" spans="2:22" ht="15.75" thickBot="1">
      <c r="B8" s="15"/>
      <c r="C8" s="16"/>
      <c r="D8" s="4"/>
      <c r="E8" s="4"/>
      <c r="F8" s="4"/>
      <c r="G8" s="4"/>
      <c r="H8" s="17"/>
      <c r="I8" s="17"/>
      <c r="K8" s="18"/>
      <c r="L8" s="18"/>
      <c r="M8" s="18"/>
      <c r="N8" s="18"/>
      <c r="O8" s="86"/>
      <c r="P8" s="86"/>
      <c r="Q8" s="86"/>
      <c r="R8" s="86"/>
      <c r="S8" s="86"/>
      <c r="U8" s="193"/>
      <c r="V8" s="194"/>
    </row>
    <row r="9" spans="2:44" ht="15.75" thickBot="1">
      <c r="B9" s="19">
        <v>0.3541666666666667</v>
      </c>
      <c r="C9" s="5"/>
      <c r="D9" s="36" t="str">
        <f>K15</f>
        <v>Jersey Shore Hurricanes</v>
      </c>
      <c r="E9" s="126"/>
      <c r="F9" s="51">
        <v>13</v>
      </c>
      <c r="G9" s="190"/>
      <c r="H9" s="195" t="str">
        <f>K11</f>
        <v>Marloboro Mustangs</v>
      </c>
      <c r="I9" s="196">
        <v>9</v>
      </c>
      <c r="J9" s="9"/>
      <c r="K9" s="197" t="str">
        <f aca="true" t="shared" si="0" ref="K9:K17">V9</f>
        <v>Montville Mustangs</v>
      </c>
      <c r="L9" s="72">
        <f>(IF(I15&gt;I16,1,0))+(IF(F19&gt;F18,1,0))+(IF(F26&gt;F27,1,0))+(IF(F33&gt;F32,1,0))</f>
        <v>1</v>
      </c>
      <c r="M9" s="73">
        <f>(IF(I15&lt;I16,1,0))+(IF(F19&lt;F18,1,0))+(IF(F26&lt;F27,1,0))+(IF(F33&lt;F32,1,0))</f>
        <v>3</v>
      </c>
      <c r="N9" s="73">
        <f>(IF(I16=I15,1,0))+(IF(F18=F19,1,0))+(IF(I27=I26,1,0))+(IF(F32=F33,1,0))</f>
        <v>0</v>
      </c>
      <c r="O9" s="73">
        <f>I16+F18+F27+F32</f>
        <v>36</v>
      </c>
      <c r="P9" s="73"/>
      <c r="Q9" s="74">
        <f>I15+F19+F26+F33</f>
        <v>27</v>
      </c>
      <c r="R9" s="190"/>
      <c r="S9" s="190"/>
      <c r="U9" s="29">
        <v>1</v>
      </c>
      <c r="V9" s="198" t="s">
        <v>158</v>
      </c>
      <c r="AR9" t="s">
        <v>159</v>
      </c>
    </row>
    <row r="10" spans="2:44" ht="15.75" thickBot="1">
      <c r="B10" s="22"/>
      <c r="C10" s="16"/>
      <c r="D10" s="39" t="str">
        <f>K16</f>
        <v>Frozen Ropes </v>
      </c>
      <c r="E10" s="127"/>
      <c r="F10" s="52">
        <v>13</v>
      </c>
      <c r="G10" s="190"/>
      <c r="H10" s="199" t="str">
        <f>K10</f>
        <v>Middletown Allstars</v>
      </c>
      <c r="I10" s="200">
        <v>13</v>
      </c>
      <c r="J10" s="9"/>
      <c r="K10" s="197" t="str">
        <f t="shared" si="0"/>
        <v>Middletown Allstars</v>
      </c>
      <c r="L10" s="72">
        <f>(IF(I12&gt;I13,1,0))+(IF(I10&gt;I9,1,0))+(IF(F30&gt;F29,1,0))+(IF(I35&gt;I36,1,0))</f>
        <v>3</v>
      </c>
      <c r="M10" s="73">
        <f>(IF(I12&lt;I13,1,0))+(IF(I10&lt;I9,1,0))+(IF(F30&lt;F29,1,0))+(IF(I35&lt;I36,1,0))</f>
        <v>0</v>
      </c>
      <c r="N10" s="73">
        <f>(IF(I12=I13,1,0))+(IF(I10=I9,1,0))+(IF(F30=F29,1,0))+(IF(I35=I36,1,0))</f>
        <v>1</v>
      </c>
      <c r="O10" s="73">
        <f>I9+I13+F29+I36</f>
        <v>31</v>
      </c>
      <c r="P10" s="73"/>
      <c r="Q10" s="74">
        <f>I10+I12+I35+F30</f>
        <v>51</v>
      </c>
      <c r="U10" s="29">
        <v>2</v>
      </c>
      <c r="V10" s="198" t="s">
        <v>160</v>
      </c>
      <c r="AR10" t="s">
        <v>161</v>
      </c>
    </row>
    <row r="11" spans="2:22" ht="15.75" thickBot="1">
      <c r="B11" s="24"/>
      <c r="C11" s="18"/>
      <c r="D11" s="25"/>
      <c r="E11" s="26"/>
      <c r="F11" s="26"/>
      <c r="G11" s="26"/>
      <c r="H11" s="201"/>
      <c r="I11" s="27"/>
      <c r="J11" s="9"/>
      <c r="K11" s="197" t="str">
        <f t="shared" si="0"/>
        <v>Marloboro Mustangs</v>
      </c>
      <c r="L11" s="72">
        <f>(IF(I9&gt;I10,1,0))+(IF(I16&gt;I15,1,0))+(IF(F35&gt;F36,1,0))+(IF(F39&gt;F38,1,0))</f>
        <v>2</v>
      </c>
      <c r="M11" s="73">
        <f>(IF(I9&lt;I10,1,0))+(IF(I16&lt;I15,1,0))+(IF(F35&lt;F36,1,0))+(IF(F39&lt;F38,1,0))</f>
        <v>1</v>
      </c>
      <c r="N11" s="73">
        <f>(IF(I9=I10,1,0))+(IF(I16=I15,1,0))+(IF(F35=F36,1,0))+(IF(F39=F38,1,0))</f>
        <v>1</v>
      </c>
      <c r="O11" s="73">
        <f>I10+I15+F36+F38</f>
        <v>29</v>
      </c>
      <c r="P11" s="73"/>
      <c r="Q11" s="74">
        <f>I9+I16+F35+F39</f>
        <v>27</v>
      </c>
      <c r="U11" s="29">
        <v>3</v>
      </c>
      <c r="V11" s="32" t="s">
        <v>162</v>
      </c>
    </row>
    <row r="12" spans="2:22" ht="15.75" thickBot="1">
      <c r="B12" s="30">
        <v>0.4479166666666667</v>
      </c>
      <c r="C12" s="5"/>
      <c r="D12" s="36" t="str">
        <f>K16</f>
        <v>Frozen Ropes </v>
      </c>
      <c r="E12" s="69"/>
      <c r="F12" s="70">
        <v>9</v>
      </c>
      <c r="G12" s="190"/>
      <c r="H12" s="195" t="str">
        <f>K10</f>
        <v>Middletown Allstars</v>
      </c>
      <c r="I12" s="196">
        <v>10</v>
      </c>
      <c r="J12" s="9"/>
      <c r="K12" s="197" t="str">
        <f t="shared" si="0"/>
        <v>Pittsburgh Diamond Dawgs</v>
      </c>
      <c r="L12" s="72">
        <f>(IF(I13&gt;I12,1,0))+(IF(F18&gt;F19,1,0))+(IF(I30&gt;I29,1,0))+(IF(I32&gt;I33,1,0))</f>
        <v>2</v>
      </c>
      <c r="M12" s="73">
        <f>(IF(I13&lt;I12,1,0))+(IF(F18&lt;F19,1,0))+(IF(I30&lt;I29,1,0))+(IF(I32&lt;I33,1,0))</f>
        <v>1</v>
      </c>
      <c r="N12" s="73">
        <f>(IF(I13=I12,1,0))+(IF(F18=F19,1,0))+(IF(I30=I29,1,0))+(IF(I32=I33,1,0))</f>
        <v>1</v>
      </c>
      <c r="O12" s="73">
        <f>I12+F19+I29+I33</f>
        <v>29</v>
      </c>
      <c r="P12" s="73"/>
      <c r="Q12" s="74">
        <f>I13+F18+I32+I30</f>
        <v>40</v>
      </c>
      <c r="U12" s="29">
        <v>4</v>
      </c>
      <c r="V12" s="198" t="s">
        <v>163</v>
      </c>
    </row>
    <row r="13" spans="2:22" ht="15.75" thickBot="1">
      <c r="B13" s="31"/>
      <c r="C13" s="16"/>
      <c r="D13" s="202" t="str">
        <f>K14</f>
        <v>Central Jersey Hitmen</v>
      </c>
      <c r="E13" s="75"/>
      <c r="F13" s="76">
        <v>8</v>
      </c>
      <c r="G13" s="190"/>
      <c r="H13" s="199" t="str">
        <f>K12</f>
        <v>Pittsburgh Diamond Dawgs</v>
      </c>
      <c r="I13" s="200">
        <v>4</v>
      </c>
      <c r="J13" s="9"/>
      <c r="K13" s="197" t="str">
        <f t="shared" si="0"/>
        <v>Jersey Shore Thunder</v>
      </c>
      <c r="L13" s="72">
        <f>(IF(I18&gt;I19,1,0))+(IF(I22&gt;I21,1,0))+(IF(I26&gt;I27,1,0))+(IF(I36&gt;I35,1,0))</f>
        <v>2</v>
      </c>
      <c r="M13" s="73">
        <f>(IF(I18&lt;I19,1,0))+(IF(I22&lt;I21,1,0))+(IF(I26&lt;I27,1,0))+(IF(I36&lt;I35,1,0))</f>
        <v>1</v>
      </c>
      <c r="N13" s="73">
        <f>(IF(I18=I19,1,0))+(IF(I22=I21,1,0))+(IF(I26=I27,1,0))+(IF(I36=I35,1,0))</f>
        <v>1</v>
      </c>
      <c r="O13" s="73">
        <f>I19+I21+I27+I35</f>
        <v>32</v>
      </c>
      <c r="P13" s="73"/>
      <c r="Q13" s="74">
        <f>I18+I22+I26+I36</f>
        <v>35</v>
      </c>
      <c r="U13" s="29">
        <v>5</v>
      </c>
      <c r="V13" s="198" t="s">
        <v>164</v>
      </c>
    </row>
    <row r="14" spans="2:22" ht="15.75" thickBot="1">
      <c r="B14" s="24"/>
      <c r="C14" s="18"/>
      <c r="D14" s="25"/>
      <c r="E14" s="26"/>
      <c r="F14" s="26"/>
      <c r="G14" s="190"/>
      <c r="H14" s="201"/>
      <c r="I14" s="27"/>
      <c r="J14" s="9"/>
      <c r="K14" s="197" t="str">
        <f t="shared" si="0"/>
        <v>Central Jersey Hitmen</v>
      </c>
      <c r="L14" s="72">
        <f>(IF(F13&gt;F12,1,0))+(IF(F15&gt;F16,1,0))+(IF(I27&gt;I26,1,0))+(IF(I29&gt;I30,1,0))</f>
        <v>1</v>
      </c>
      <c r="M14" s="73">
        <f>(IF(F13&lt;F12,1,0))+(IF(F15&lt;F16,1,0))+(IF(I27&lt;I26,1,0))+(IF(I29&lt;I30,1,0))</f>
        <v>3</v>
      </c>
      <c r="N14" s="73">
        <f>(IF(F13=F12,1,0))+(IF(F15=F16,1,0))+(IF(I27=I26,1,0))+(IF(I29=I30,1,0))</f>
        <v>0</v>
      </c>
      <c r="O14" s="73">
        <f>F16+F12+I26+I30</f>
        <v>33</v>
      </c>
      <c r="P14" s="73"/>
      <c r="Q14" s="74">
        <f>F15+F13+I29+I27</f>
        <v>25</v>
      </c>
      <c r="U14" s="29">
        <v>6</v>
      </c>
      <c r="V14" s="198" t="s">
        <v>165</v>
      </c>
    </row>
    <row r="15" spans="2:22" ht="15.75" thickBot="1">
      <c r="B15" s="30">
        <v>0.041666666666666664</v>
      </c>
      <c r="C15" s="5"/>
      <c r="D15" s="36" t="str">
        <f>K14</f>
        <v>Central Jersey Hitmen</v>
      </c>
      <c r="E15" s="69"/>
      <c r="F15" s="70">
        <v>4</v>
      </c>
      <c r="G15" s="190"/>
      <c r="H15" s="195" t="str">
        <f>K9</f>
        <v>Montville Mustangs</v>
      </c>
      <c r="I15" s="196">
        <v>4</v>
      </c>
      <c r="J15" s="9"/>
      <c r="K15" s="197" t="str">
        <f t="shared" si="0"/>
        <v>Jersey Shore Hurricanes</v>
      </c>
      <c r="L15" s="72">
        <f>(IF(I19&gt;I18,1,0))+(IF(F9&gt;F10,1,0))+(IF(I33&gt;I32,1,0))+(IF(F38&gt;F39,1,0))</f>
        <v>0</v>
      </c>
      <c r="M15" s="73">
        <f>(IF(I19&lt;I18,1,0))+(IF(F9&lt;F10,1,0))+(IF(I33&lt;I32,1,0))+(IF(F38&lt;F39,1,0))</f>
        <v>1</v>
      </c>
      <c r="N15" s="73">
        <f>(IF(I19=I18,1,0))+(IF(F9=F10,1,0))+(IF(I33=I32,1,0))+(IF(F38=F39,1,0))</f>
        <v>3</v>
      </c>
      <c r="O15" s="73">
        <f>F10+I18+F39+I32</f>
        <v>40</v>
      </c>
      <c r="P15" s="73"/>
      <c r="Q15" s="74">
        <f>F9+I19+I33+F38</f>
        <v>37</v>
      </c>
      <c r="U15" s="29">
        <v>7</v>
      </c>
      <c r="V15" s="198" t="s">
        <v>166</v>
      </c>
    </row>
    <row r="16" spans="2:22" ht="15.75" thickBot="1">
      <c r="B16" s="31"/>
      <c r="C16" s="16"/>
      <c r="D16" s="202" t="str">
        <f>K17</f>
        <v>Pittsburgh Diamond Dawgs 9s</v>
      </c>
      <c r="E16" s="75"/>
      <c r="F16" s="76">
        <v>5</v>
      </c>
      <c r="G16" s="190"/>
      <c r="H16" s="199" t="str">
        <f>K11</f>
        <v>Marloboro Mustangs</v>
      </c>
      <c r="I16" s="200">
        <v>5</v>
      </c>
      <c r="J16" s="9"/>
      <c r="K16" s="197" t="str">
        <f t="shared" si="0"/>
        <v>Frozen Ropes </v>
      </c>
      <c r="L16" s="72">
        <f>(IF(F12&gt;F13,1,0))+(IF(F10&gt;F9,1,0))+(IF(F32&gt;F33,1,0))+(IF(F36&gt;F35,1,0))</f>
        <v>2</v>
      </c>
      <c r="M16" s="73">
        <f>(IF(F12&lt;F13,1,0))+(IF(F10&lt;F9,1,0))+(IF(F32&lt;F33,1,0))+(IF(F36&lt;F35,1,0))</f>
        <v>1</v>
      </c>
      <c r="N16" s="73">
        <f>(IF(F12=F13,1,0))+(IF(F10=F9,1,0))+(IF(F32=F33,1,0))+(IF(F36=F35,1,0))</f>
        <v>1</v>
      </c>
      <c r="O16" s="73">
        <f>F13+F9+F33+F35</f>
        <v>30</v>
      </c>
      <c r="P16" s="73"/>
      <c r="Q16" s="74">
        <f>F10+F12+F32+F36</f>
        <v>33</v>
      </c>
      <c r="U16" s="29">
        <v>8</v>
      </c>
      <c r="V16" s="198" t="s">
        <v>167</v>
      </c>
    </row>
    <row r="17" spans="2:22" ht="15.75" thickBot="1">
      <c r="B17" s="24"/>
      <c r="C17" s="18"/>
      <c r="D17" s="25"/>
      <c r="E17" s="26"/>
      <c r="F17" s="26"/>
      <c r="G17" s="190"/>
      <c r="H17" s="201"/>
      <c r="I17" s="27"/>
      <c r="J17" s="9"/>
      <c r="K17" s="197" t="str">
        <f t="shared" si="0"/>
        <v>Pittsburgh Diamond Dawgs 9s</v>
      </c>
      <c r="L17" s="72">
        <f>(IF(F16&gt;F15,1,0))+(IF(I21&gt;I22,1,0))+(IF(F27&gt;F26,1,0))+(IF(F29&gt;F30,1,0))</f>
        <v>1</v>
      </c>
      <c r="M17" s="73">
        <f>(IF(F16&lt;F15,1,0))+(IF(I21&lt;I22,1,0))+(IF(F27&lt;F26,1,0))+(IF(F29&lt;F30,1,0))</f>
        <v>3</v>
      </c>
      <c r="N17" s="73">
        <f>(IF(F16=F15,1,0))+(IF(I21=I22,1,0))+(IF(F27=F26,1,0))+(IF(F29=F30,1,0))</f>
        <v>0</v>
      </c>
      <c r="O17" s="73">
        <f>I22+F15+F26+F30</f>
        <v>32</v>
      </c>
      <c r="P17" s="73"/>
      <c r="Q17" s="74">
        <f>F16+I21+F29+F27</f>
        <v>17</v>
      </c>
      <c r="U17" s="37">
        <v>9</v>
      </c>
      <c r="V17" s="203" t="s">
        <v>168</v>
      </c>
    </row>
    <row r="18" spans="2:22" ht="15.75" thickBot="1">
      <c r="B18" s="19">
        <v>0.13541666666666666</v>
      </c>
      <c r="C18" s="5"/>
      <c r="D18" s="36" t="str">
        <f>K12</f>
        <v>Pittsburgh Diamond Dawgs</v>
      </c>
      <c r="E18" s="69"/>
      <c r="F18" s="70">
        <v>13</v>
      </c>
      <c r="G18" s="190"/>
      <c r="H18" s="195" t="str">
        <f>K13</f>
        <v>Jersey Shore Thunder</v>
      </c>
      <c r="I18" s="196">
        <v>7</v>
      </c>
      <c r="J18" s="9"/>
      <c r="K18" s="204"/>
      <c r="L18" s="190"/>
      <c r="M18" s="190"/>
      <c r="N18" s="190"/>
      <c r="O18" s="205"/>
      <c r="P18" s="86"/>
      <c r="Q18" s="86"/>
      <c r="R18" s="86"/>
      <c r="U18" s="116" t="s">
        <v>205</v>
      </c>
      <c r="V18" s="206" t="s">
        <v>169</v>
      </c>
    </row>
    <row r="19" spans="2:22" ht="15.75" thickBot="1">
      <c r="B19" s="22"/>
      <c r="C19" s="16"/>
      <c r="D19" s="202" t="str">
        <f>K9</f>
        <v>Montville Mustangs</v>
      </c>
      <c r="E19" s="75"/>
      <c r="F19" s="76">
        <v>3</v>
      </c>
      <c r="G19" s="190"/>
      <c r="H19" s="199" t="str">
        <f>K15</f>
        <v>Jersey Shore Hurricanes</v>
      </c>
      <c r="I19" s="200">
        <v>4</v>
      </c>
      <c r="J19" s="9"/>
      <c r="R19" s="86"/>
      <c r="U19" s="116" t="s">
        <v>207</v>
      </c>
      <c r="V19" s="206" t="s">
        <v>224</v>
      </c>
    </row>
    <row r="20" spans="2:22" ht="15.75" thickBot="1">
      <c r="B20" s="24"/>
      <c r="C20" s="18"/>
      <c r="D20" s="25"/>
      <c r="E20" s="26"/>
      <c r="F20" s="26"/>
      <c r="G20" s="190"/>
      <c r="H20" s="201"/>
      <c r="I20" s="27"/>
      <c r="J20" s="9"/>
      <c r="R20" s="86"/>
      <c r="V20" s="206" t="s">
        <v>48</v>
      </c>
    </row>
    <row r="21" spans="2:22" ht="15.75" thickBot="1">
      <c r="B21" s="19">
        <v>0.22916666666666666</v>
      </c>
      <c r="C21" s="5"/>
      <c r="D21" s="207"/>
      <c r="E21" s="69"/>
      <c r="F21" s="208"/>
      <c r="G21" s="190"/>
      <c r="H21" s="195" t="str">
        <f>K17</f>
        <v>Pittsburgh Diamond Dawgs 9s</v>
      </c>
      <c r="I21" s="196">
        <v>2</v>
      </c>
      <c r="J21" s="9"/>
      <c r="R21" s="86"/>
      <c r="U21" s="116" t="s">
        <v>226</v>
      </c>
      <c r="V21" s="206" t="s">
        <v>215</v>
      </c>
    </row>
    <row r="22" spans="2:32" ht="15.75" thickBot="1">
      <c r="B22" s="22"/>
      <c r="C22" s="16"/>
      <c r="D22" s="209"/>
      <c r="E22" s="75"/>
      <c r="F22" s="210"/>
      <c r="G22" s="211"/>
      <c r="H22" s="199" t="str">
        <f>K13</f>
        <v>Jersey Shore Thunder</v>
      </c>
      <c r="I22" s="200">
        <v>3</v>
      </c>
      <c r="J22" s="9"/>
      <c r="R22" s="212"/>
      <c r="V22" s="206" t="s">
        <v>216</v>
      </c>
      <c r="Y22" s="85"/>
      <c r="AB22" s="448" t="s">
        <v>207</v>
      </c>
      <c r="AC22" s="449"/>
      <c r="AE22" s="448" t="s">
        <v>226</v>
      </c>
      <c r="AF22" s="449"/>
    </row>
    <row r="23" spans="2:32" ht="15.75" thickBot="1">
      <c r="B23" s="4"/>
      <c r="R23" s="212"/>
      <c r="Y23" s="85"/>
      <c r="AB23" s="450"/>
      <c r="AC23" s="451"/>
      <c r="AE23" s="450"/>
      <c r="AF23" s="451"/>
    </row>
    <row r="24" spans="2:32" ht="15.75" thickBot="1">
      <c r="B24" s="187" t="s">
        <v>208</v>
      </c>
      <c r="C24" s="5"/>
      <c r="D24" s="43" t="str">
        <f>D6</f>
        <v>Shrewsbury</v>
      </c>
      <c r="E24" s="7"/>
      <c r="F24" s="8"/>
      <c r="G24" s="188"/>
      <c r="H24" s="43" t="str">
        <f>H6</f>
        <v>Little Silver</v>
      </c>
      <c r="I24" s="157"/>
      <c r="J24" s="9"/>
      <c r="K24" s="213" t="s">
        <v>204</v>
      </c>
      <c r="L24" s="378" t="s">
        <v>197</v>
      </c>
      <c r="M24" s="379"/>
      <c r="N24" s="379"/>
      <c r="O24" s="379"/>
      <c r="P24" s="379"/>
      <c r="Q24" s="380"/>
      <c r="R24" s="212"/>
      <c r="Y24" s="85"/>
      <c r="Z24" s="116" t="s">
        <v>315</v>
      </c>
      <c r="AA24" s="214">
        <v>0.3541666666666667</v>
      </c>
      <c r="AB24" s="40">
        <v>7</v>
      </c>
      <c r="AC24" s="215">
        <v>8</v>
      </c>
      <c r="AD24" s="216"/>
      <c r="AE24" s="40">
        <v>3</v>
      </c>
      <c r="AF24" s="215">
        <v>2</v>
      </c>
    </row>
    <row r="25" spans="2:32" ht="15.75" thickBot="1">
      <c r="B25" s="217">
        <v>40363</v>
      </c>
      <c r="C25" s="16"/>
      <c r="D25" s="50" t="str">
        <f>D7</f>
        <v>Manson Field</v>
      </c>
      <c r="E25" s="9"/>
      <c r="F25" s="104" t="s">
        <v>196</v>
      </c>
      <c r="G25" s="190"/>
      <c r="H25" s="44" t="str">
        <f>H7</f>
        <v>Boro Field</v>
      </c>
      <c r="I25" s="158" t="s">
        <v>196</v>
      </c>
      <c r="J25" s="9"/>
      <c r="K25" s="218">
        <v>1</v>
      </c>
      <c r="L25" s="452" t="s">
        <v>170</v>
      </c>
      <c r="M25" s="453"/>
      <c r="N25" s="453"/>
      <c r="O25" s="453"/>
      <c r="P25" s="453"/>
      <c r="Q25" s="454"/>
      <c r="R25" s="212"/>
      <c r="Y25" s="85"/>
      <c r="AA25" s="214">
        <v>0.4479166666666667</v>
      </c>
      <c r="AB25" s="219">
        <v>8</v>
      </c>
      <c r="AC25" s="220">
        <v>6</v>
      </c>
      <c r="AD25" s="216"/>
      <c r="AE25" s="219">
        <v>2</v>
      </c>
      <c r="AF25" s="220">
        <v>4</v>
      </c>
    </row>
    <row r="26" spans="2:32" ht="15">
      <c r="B26" s="19">
        <v>0.3541666666666667</v>
      </c>
      <c r="C26" s="5"/>
      <c r="D26" s="36" t="str">
        <f>K9</f>
        <v>Montville Mustangs</v>
      </c>
      <c r="E26" s="69"/>
      <c r="F26" s="70">
        <v>15</v>
      </c>
      <c r="G26" s="190"/>
      <c r="H26" s="36" t="str">
        <f>K13</f>
        <v>Jersey Shore Thunder</v>
      </c>
      <c r="I26" s="196">
        <v>7</v>
      </c>
      <c r="J26" s="9"/>
      <c r="K26" s="221">
        <v>2</v>
      </c>
      <c r="L26" s="455" t="s">
        <v>171</v>
      </c>
      <c r="M26" s="456"/>
      <c r="N26" s="456"/>
      <c r="O26" s="456"/>
      <c r="P26" s="456"/>
      <c r="Q26" s="457"/>
      <c r="R26" s="212"/>
      <c r="Y26" s="85"/>
      <c r="AA26" s="214">
        <v>0.041666666666666664</v>
      </c>
      <c r="AB26" s="41">
        <v>6</v>
      </c>
      <c r="AC26" s="222">
        <v>9</v>
      </c>
      <c r="AD26" s="216"/>
      <c r="AE26" s="219">
        <v>1</v>
      </c>
      <c r="AF26" s="220">
        <v>3</v>
      </c>
    </row>
    <row r="27" spans="2:32" ht="15.75" thickBot="1">
      <c r="B27" s="22"/>
      <c r="C27" s="16"/>
      <c r="D27" s="39" t="str">
        <f>K17</f>
        <v>Pittsburgh Diamond Dawgs 9s</v>
      </c>
      <c r="E27" s="75"/>
      <c r="F27" s="76">
        <v>10</v>
      </c>
      <c r="G27" s="190"/>
      <c r="H27" s="39" t="str">
        <f>K14</f>
        <v>Central Jersey Hitmen</v>
      </c>
      <c r="I27" s="200">
        <v>8</v>
      </c>
      <c r="J27" s="9"/>
      <c r="K27" s="221">
        <v>3</v>
      </c>
      <c r="L27" s="455" t="s">
        <v>172</v>
      </c>
      <c r="M27" s="456"/>
      <c r="N27" s="456"/>
      <c r="O27" s="456"/>
      <c r="P27" s="456"/>
      <c r="Q27" s="457"/>
      <c r="R27" s="212"/>
      <c r="AA27" s="214">
        <v>0.13541666666666666</v>
      </c>
      <c r="AB27" s="219">
        <v>4</v>
      </c>
      <c r="AC27" s="220">
        <v>1</v>
      </c>
      <c r="AD27" s="216"/>
      <c r="AE27" s="219">
        <v>5</v>
      </c>
      <c r="AF27" s="220">
        <v>7</v>
      </c>
    </row>
    <row r="28" spans="2:32" ht="15.75" thickBot="1">
      <c r="B28" s="24"/>
      <c r="C28" s="18"/>
      <c r="D28" s="25"/>
      <c r="E28" s="26"/>
      <c r="F28" s="26"/>
      <c r="G28" s="190"/>
      <c r="H28" s="201"/>
      <c r="I28" s="27"/>
      <c r="J28" s="9"/>
      <c r="K28" s="221">
        <v>4</v>
      </c>
      <c r="L28" s="455" t="s">
        <v>173</v>
      </c>
      <c r="M28" s="456"/>
      <c r="N28" s="456"/>
      <c r="O28" s="456"/>
      <c r="P28" s="456"/>
      <c r="Q28" s="457"/>
      <c r="R28" s="212"/>
      <c r="AA28" s="214">
        <v>0.22916666666666666</v>
      </c>
      <c r="AB28" s="219"/>
      <c r="AC28" s="220"/>
      <c r="AD28" s="216"/>
      <c r="AE28" s="219">
        <v>9</v>
      </c>
      <c r="AF28" s="220">
        <v>5</v>
      </c>
    </row>
    <row r="29" spans="2:32" ht="15">
      <c r="B29" s="19">
        <v>0.4479166666666667</v>
      </c>
      <c r="C29" s="5"/>
      <c r="D29" s="36" t="str">
        <f>K17</f>
        <v>Pittsburgh Diamond Dawgs 9s</v>
      </c>
      <c r="E29" s="69"/>
      <c r="F29" s="70">
        <v>0</v>
      </c>
      <c r="G29" s="190"/>
      <c r="H29" s="36" t="str">
        <f>K14</f>
        <v>Central Jersey Hitmen</v>
      </c>
      <c r="I29" s="196">
        <v>5</v>
      </c>
      <c r="J29" s="9"/>
      <c r="K29" s="221">
        <v>5</v>
      </c>
      <c r="L29" s="436" t="s">
        <v>174</v>
      </c>
      <c r="M29" s="437"/>
      <c r="N29" s="437"/>
      <c r="O29" s="437"/>
      <c r="P29" s="437"/>
      <c r="Q29" s="438"/>
      <c r="R29" s="212"/>
      <c r="AB29" s="223"/>
      <c r="AC29" s="224"/>
      <c r="AD29" s="225"/>
      <c r="AE29" s="223"/>
      <c r="AF29" s="224"/>
    </row>
    <row r="30" spans="2:32" ht="15.75" thickBot="1">
      <c r="B30" s="22"/>
      <c r="C30" s="16"/>
      <c r="D30" s="39" t="str">
        <f>K10</f>
        <v>Middletown Allstars</v>
      </c>
      <c r="E30" s="75"/>
      <c r="F30" s="76">
        <v>10</v>
      </c>
      <c r="G30" s="190"/>
      <c r="H30" s="39" t="str">
        <f>K12</f>
        <v>Pittsburgh Diamond Dawgs</v>
      </c>
      <c r="I30" s="200">
        <v>12</v>
      </c>
      <c r="J30" s="9"/>
      <c r="K30" s="226">
        <v>6</v>
      </c>
      <c r="L30" s="439" t="s">
        <v>175</v>
      </c>
      <c r="M30" s="440"/>
      <c r="N30" s="440"/>
      <c r="O30" s="440"/>
      <c r="P30" s="440"/>
      <c r="Q30" s="441"/>
      <c r="R30" s="212"/>
      <c r="Z30" s="116" t="s">
        <v>316</v>
      </c>
      <c r="AA30" s="214">
        <v>0.3541666666666667</v>
      </c>
      <c r="AB30" s="219">
        <v>1</v>
      </c>
      <c r="AC30" s="220">
        <v>9</v>
      </c>
      <c r="AD30" s="216"/>
      <c r="AE30" s="219">
        <v>5</v>
      </c>
      <c r="AF30" s="220">
        <v>6</v>
      </c>
    </row>
    <row r="31" spans="2:32" ht="15.75" thickBot="1">
      <c r="B31" s="24"/>
      <c r="C31" s="18"/>
      <c r="D31" s="25"/>
      <c r="E31" s="26"/>
      <c r="F31" s="26"/>
      <c r="G31" s="190"/>
      <c r="H31" s="201"/>
      <c r="I31" s="27"/>
      <c r="J31" s="9"/>
      <c r="K31" s="204"/>
      <c r="L31" s="190"/>
      <c r="M31" s="190"/>
      <c r="N31" s="190"/>
      <c r="O31" s="212"/>
      <c r="P31" s="86"/>
      <c r="Q31" s="212"/>
      <c r="R31" s="212"/>
      <c r="AA31" s="214">
        <v>0.4479166666666667</v>
      </c>
      <c r="AB31" s="219">
        <v>9</v>
      </c>
      <c r="AC31" s="220">
        <v>2</v>
      </c>
      <c r="AD31" s="216"/>
      <c r="AE31" s="219">
        <v>6</v>
      </c>
      <c r="AF31" s="220">
        <v>4</v>
      </c>
    </row>
    <row r="32" spans="2:32" ht="15">
      <c r="B32" s="19">
        <v>0.041666666666666664</v>
      </c>
      <c r="C32" s="5"/>
      <c r="D32" s="36" t="str">
        <f>K16</f>
        <v>Frozen Ropes </v>
      </c>
      <c r="E32" s="69"/>
      <c r="F32" s="70">
        <v>8</v>
      </c>
      <c r="G32" s="190"/>
      <c r="H32" s="36" t="str">
        <f>K12</f>
        <v>Pittsburgh Diamond Dawgs</v>
      </c>
      <c r="I32" s="196">
        <v>11</v>
      </c>
      <c r="J32" s="9"/>
      <c r="K32" s="227"/>
      <c r="L32" s="188"/>
      <c r="M32" s="188"/>
      <c r="N32" s="188"/>
      <c r="O32" s="114"/>
      <c r="P32" s="114"/>
      <c r="Q32" s="115"/>
      <c r="R32" s="212"/>
      <c r="AA32" s="214">
        <v>0.041666666666666664</v>
      </c>
      <c r="AB32" s="219">
        <v>8</v>
      </c>
      <c r="AC32" s="220">
        <v>1</v>
      </c>
      <c r="AD32" s="216"/>
      <c r="AE32" s="219">
        <v>4</v>
      </c>
      <c r="AF32" s="220">
        <v>7</v>
      </c>
    </row>
    <row r="33" spans="2:32" ht="18.75" thickBot="1">
      <c r="B33" s="22"/>
      <c r="C33" s="16"/>
      <c r="D33" s="39" t="str">
        <f>K9</f>
        <v>Montville Mustangs</v>
      </c>
      <c r="E33" s="75"/>
      <c r="F33" s="76">
        <v>5</v>
      </c>
      <c r="G33" s="190"/>
      <c r="H33" s="39" t="str">
        <f>K15</f>
        <v>Jersey Shore Hurricanes</v>
      </c>
      <c r="I33" s="200">
        <v>11</v>
      </c>
      <c r="J33" s="9"/>
      <c r="K33" s="442" t="str">
        <f>V18</f>
        <v>11U</v>
      </c>
      <c r="L33" s="443"/>
      <c r="M33" s="443"/>
      <c r="N33" s="443"/>
      <c r="O33" s="443"/>
      <c r="P33" s="443"/>
      <c r="Q33" s="444"/>
      <c r="R33" s="212"/>
      <c r="AA33" s="214">
        <v>0.13541666666666666</v>
      </c>
      <c r="AB33" s="219">
        <v>3</v>
      </c>
      <c r="AC33" s="220">
        <v>8</v>
      </c>
      <c r="AD33" s="216"/>
      <c r="AE33" s="219">
        <v>2</v>
      </c>
      <c r="AF33" s="220">
        <v>5</v>
      </c>
    </row>
    <row r="34" spans="2:32" ht="18.75" thickBot="1">
      <c r="B34" s="24"/>
      <c r="C34" s="18"/>
      <c r="D34" s="25"/>
      <c r="E34" s="26"/>
      <c r="F34" s="26"/>
      <c r="G34" s="190"/>
      <c r="H34" s="201"/>
      <c r="I34" s="27"/>
      <c r="J34" s="9"/>
      <c r="K34" s="445" t="s">
        <v>209</v>
      </c>
      <c r="L34" s="446"/>
      <c r="M34" s="446"/>
      <c r="N34" s="446"/>
      <c r="O34" s="446"/>
      <c r="P34" s="446"/>
      <c r="Q34" s="447"/>
      <c r="R34" s="212"/>
      <c r="AA34" s="214">
        <v>0.22916666666666666</v>
      </c>
      <c r="AB34" s="228">
        <v>7</v>
      </c>
      <c r="AC34" s="48">
        <v>3</v>
      </c>
      <c r="AD34" s="216"/>
      <c r="AE34" s="228"/>
      <c r="AF34" s="48"/>
    </row>
    <row r="35" spans="2:18" ht="15">
      <c r="B35" s="19">
        <v>0.13541666666666666</v>
      </c>
      <c r="C35" s="5"/>
      <c r="D35" s="36" t="str">
        <f>K11</f>
        <v>Marloboro Mustangs</v>
      </c>
      <c r="E35" s="69"/>
      <c r="F35" s="70">
        <v>4</v>
      </c>
      <c r="G35" s="190"/>
      <c r="H35" s="36" t="str">
        <f>K10</f>
        <v>Middletown Allstars</v>
      </c>
      <c r="I35" s="196">
        <v>18</v>
      </c>
      <c r="J35" s="9"/>
      <c r="K35" s="229"/>
      <c r="L35" s="190"/>
      <c r="M35" s="190"/>
      <c r="N35" s="190"/>
      <c r="O35" s="86"/>
      <c r="P35" s="86"/>
      <c r="Q35" s="119"/>
      <c r="R35" s="212"/>
    </row>
    <row r="36" spans="2:18" ht="15.75" thickBot="1">
      <c r="B36" s="22"/>
      <c r="C36" s="16"/>
      <c r="D36" s="39" t="str">
        <f>K16</f>
        <v>Frozen Ropes </v>
      </c>
      <c r="E36" s="75"/>
      <c r="F36" s="76">
        <v>3</v>
      </c>
      <c r="G36" s="190"/>
      <c r="H36" s="39" t="str">
        <f>K13</f>
        <v>Jersey Shore Thunder</v>
      </c>
      <c r="I36" s="200">
        <v>18</v>
      </c>
      <c r="J36" s="9"/>
      <c r="K36" s="330" t="str">
        <f>IF(I50&gt;I49,F50,F49)</f>
        <v>Midtown Allstars</v>
      </c>
      <c r="L36" s="331"/>
      <c r="M36" s="331"/>
      <c r="N36" s="331"/>
      <c r="O36" s="331"/>
      <c r="P36" s="331"/>
      <c r="Q36" s="332"/>
      <c r="R36" s="212"/>
    </row>
    <row r="37" spans="2:18" ht="15.75" thickBot="1">
      <c r="B37" s="24"/>
      <c r="C37" s="18"/>
      <c r="D37" s="25"/>
      <c r="E37" s="26"/>
      <c r="F37" s="26"/>
      <c r="G37" s="190"/>
      <c r="H37" s="201"/>
      <c r="I37" s="27"/>
      <c r="J37" s="9"/>
      <c r="K37" s="330"/>
      <c r="L37" s="331"/>
      <c r="M37" s="331"/>
      <c r="N37" s="331"/>
      <c r="O37" s="331"/>
      <c r="P37" s="331"/>
      <c r="Q37" s="332"/>
      <c r="R37" s="212"/>
    </row>
    <row r="38" spans="2:18" ht="15.75" thickBot="1">
      <c r="B38" s="19">
        <v>0.22916666666666666</v>
      </c>
      <c r="C38" s="5"/>
      <c r="D38" s="36" t="str">
        <f>K15</f>
        <v>Jersey Shore Hurricanes</v>
      </c>
      <c r="E38" s="69"/>
      <c r="F38" s="70">
        <v>9</v>
      </c>
      <c r="G38" s="190"/>
      <c r="H38" s="207"/>
      <c r="I38" s="230"/>
      <c r="J38" s="9"/>
      <c r="K38" s="231"/>
      <c r="L38" s="211"/>
      <c r="M38" s="211"/>
      <c r="N38" s="211"/>
      <c r="O38" s="211"/>
      <c r="P38" s="123"/>
      <c r="Q38" s="124"/>
      <c r="R38" s="212"/>
    </row>
    <row r="39" spans="2:16" ht="15.75" thickBot="1">
      <c r="B39" s="22"/>
      <c r="C39" s="16"/>
      <c r="D39" s="39" t="str">
        <f>K11</f>
        <v>Marloboro Mustangs</v>
      </c>
      <c r="E39" s="75"/>
      <c r="F39" s="76">
        <v>9</v>
      </c>
      <c r="G39" s="211"/>
      <c r="H39" s="209"/>
      <c r="I39" s="232"/>
      <c r="J39" s="9"/>
      <c r="K39" s="9"/>
      <c r="L39" s="9"/>
      <c r="M39" s="9"/>
      <c r="N39" s="9"/>
      <c r="O39" s="9"/>
      <c r="P39" s="4"/>
    </row>
    <row r="40" spans="2:16" ht="15.75" thickBot="1">
      <c r="B40" s="16"/>
      <c r="K40" s="47"/>
      <c r="L40" s="47"/>
      <c r="M40" s="47"/>
      <c r="N40" s="47"/>
      <c r="O40" s="47"/>
      <c r="P40" s="4"/>
    </row>
    <row r="41" spans="2:16" ht="15">
      <c r="B41" s="129" t="s">
        <v>229</v>
      </c>
      <c r="D41" s="43" t="str">
        <f>D24</f>
        <v>Shrewsbury</v>
      </c>
      <c r="E41" s="7"/>
      <c r="F41" s="333" t="s">
        <v>197</v>
      </c>
      <c r="G41" s="334"/>
      <c r="H41" s="335"/>
      <c r="I41" s="8"/>
      <c r="J41" s="9"/>
      <c r="K41" s="130" t="str">
        <f>H24</f>
        <v>Little Silver</v>
      </c>
      <c r="L41" s="333" t="s">
        <v>197</v>
      </c>
      <c r="M41" s="334"/>
      <c r="N41" s="335"/>
      <c r="O41" s="157"/>
      <c r="P41" s="4"/>
    </row>
    <row r="42" spans="2:16" ht="15.75" thickBot="1">
      <c r="B42" s="233">
        <v>40364</v>
      </c>
      <c r="C42" s="16"/>
      <c r="D42" s="50" t="str">
        <f>D25</f>
        <v>Manson Field</v>
      </c>
      <c r="E42" s="9"/>
      <c r="F42" s="391"/>
      <c r="G42" s="345"/>
      <c r="H42" s="346"/>
      <c r="I42" s="13" t="s">
        <v>196</v>
      </c>
      <c r="J42" s="9"/>
      <c r="K42" s="234" t="str">
        <f>H25</f>
        <v>Boro Field</v>
      </c>
      <c r="L42" s="336"/>
      <c r="M42" s="337"/>
      <c r="N42" s="338"/>
      <c r="O42" s="159" t="s">
        <v>196</v>
      </c>
      <c r="P42" s="4"/>
    </row>
    <row r="43" spans="2:46" ht="15.75" thickBot="1">
      <c r="B43" s="19">
        <v>0.375</v>
      </c>
      <c r="C43" s="5"/>
      <c r="D43" s="51" t="s">
        <v>242</v>
      </c>
      <c r="E43" s="235"/>
      <c r="F43" s="323" t="str">
        <f>L27</f>
        <v>CJ Hitman</v>
      </c>
      <c r="G43" s="323"/>
      <c r="H43" s="323"/>
      <c r="I43" s="46">
        <v>1</v>
      </c>
      <c r="J43" s="47"/>
      <c r="K43" s="8" t="s">
        <v>211</v>
      </c>
      <c r="L43" s="433" t="str">
        <f>L28</f>
        <v>Montville</v>
      </c>
      <c r="M43" s="434"/>
      <c r="N43" s="435"/>
      <c r="O43" s="160">
        <v>2</v>
      </c>
      <c r="P43" s="5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</row>
    <row r="44" spans="2:46" ht="15.75" thickBot="1">
      <c r="B44" s="22"/>
      <c r="C44" s="16"/>
      <c r="D44" s="52" t="s">
        <v>241</v>
      </c>
      <c r="E44" s="236"/>
      <c r="F44" s="326" t="str">
        <f>L30</f>
        <v>Hurricanes</v>
      </c>
      <c r="G44" s="326"/>
      <c r="H44" s="326"/>
      <c r="I44" s="48">
        <v>3</v>
      </c>
      <c r="J44" s="47"/>
      <c r="K44" s="52" t="s">
        <v>240</v>
      </c>
      <c r="L44" s="433" t="str">
        <f>L29</f>
        <v>Ropes</v>
      </c>
      <c r="M44" s="434"/>
      <c r="N44" s="435"/>
      <c r="O44" s="237">
        <v>1</v>
      </c>
      <c r="P44" s="16"/>
      <c r="AC44" s="4"/>
      <c r="AD44" s="4"/>
      <c r="AE44" s="431"/>
      <c r="AF44" s="431"/>
      <c r="AG44" s="431"/>
      <c r="AH44" s="431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</row>
    <row r="45" spans="2:46" ht="15.75" thickBot="1">
      <c r="B45" s="55"/>
      <c r="C45" s="55"/>
      <c r="D45" s="55"/>
      <c r="E45" s="238"/>
      <c r="F45" s="55"/>
      <c r="G45" s="55"/>
      <c r="H45" s="55"/>
      <c r="I45" s="55"/>
      <c r="J45" s="239"/>
      <c r="K45" s="55"/>
      <c r="L45" s="55"/>
      <c r="M45" s="55"/>
      <c r="N45" s="55"/>
      <c r="O45" s="55"/>
      <c r="P45" s="4"/>
      <c r="AC45" s="4"/>
      <c r="AD45" s="4"/>
      <c r="AE45" s="47"/>
      <c r="AF45" s="47"/>
      <c r="AG45" s="47"/>
      <c r="AH45" s="47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</row>
    <row r="46" spans="2:46" ht="15.75" thickBot="1">
      <c r="B46" s="19">
        <v>0.4791666666666667</v>
      </c>
      <c r="C46" s="5"/>
      <c r="D46" s="8" t="s">
        <v>213</v>
      </c>
      <c r="E46" s="235"/>
      <c r="F46" s="323" t="str">
        <f>L25</f>
        <v>Midtown Allstars</v>
      </c>
      <c r="G46" s="323"/>
      <c r="H46" s="323"/>
      <c r="I46" s="46" t="s">
        <v>176</v>
      </c>
      <c r="K46" s="8" t="s">
        <v>212</v>
      </c>
      <c r="L46" s="433" t="str">
        <f>L26</f>
        <v>Pitt Dawgs</v>
      </c>
      <c r="M46" s="434"/>
      <c r="N46" s="435"/>
      <c r="O46" s="160" t="s">
        <v>176</v>
      </c>
      <c r="P46" s="4"/>
      <c r="AC46" s="4"/>
      <c r="AD46" s="240"/>
      <c r="AE46" s="47"/>
      <c r="AF46" s="47"/>
      <c r="AG46" s="47"/>
      <c r="AH46" s="47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</row>
    <row r="47" spans="2:46" ht="15.75" thickBot="1">
      <c r="B47" s="22"/>
      <c r="C47" s="16"/>
      <c r="D47" s="52" t="s">
        <v>177</v>
      </c>
      <c r="E47" s="236"/>
      <c r="F47" s="326" t="str">
        <f>IF(O43&gt;O44,L43,L44)</f>
        <v>Montville</v>
      </c>
      <c r="G47" s="326"/>
      <c r="H47" s="326"/>
      <c r="I47" s="48" t="s">
        <v>178</v>
      </c>
      <c r="K47" s="52" t="s">
        <v>179</v>
      </c>
      <c r="L47" s="433" t="str">
        <f>IF(I43&gt;I44,F43,F44)</f>
        <v>Hurricanes</v>
      </c>
      <c r="M47" s="434"/>
      <c r="N47" s="435"/>
      <c r="O47" s="237" t="s">
        <v>178</v>
      </c>
      <c r="AC47" s="4"/>
      <c r="AD47" s="240"/>
      <c r="AE47" s="47"/>
      <c r="AF47" s="47"/>
      <c r="AG47" s="47"/>
      <c r="AH47" s="47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</row>
    <row r="48" spans="2:46" ht="15.75" thickBot="1">
      <c r="B48" s="55"/>
      <c r="C48" s="55"/>
      <c r="D48" s="55"/>
      <c r="E48" s="55"/>
      <c r="F48" s="55"/>
      <c r="G48" s="55"/>
      <c r="H48" s="55"/>
      <c r="I48" s="55"/>
      <c r="K48" s="9"/>
      <c r="L48" s="241"/>
      <c r="M48" s="241"/>
      <c r="N48" s="241"/>
      <c r="O48" s="47"/>
      <c r="AC48" s="4"/>
      <c r="AD48" s="240"/>
      <c r="AE48" s="47"/>
      <c r="AF48" s="47"/>
      <c r="AG48" s="47"/>
      <c r="AH48" s="47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</row>
    <row r="49" spans="2:46" ht="15">
      <c r="B49" s="19">
        <v>0.08333333333333333</v>
      </c>
      <c r="C49" s="5"/>
      <c r="D49" s="8" t="s">
        <v>232</v>
      </c>
      <c r="E49" s="242"/>
      <c r="F49" s="323" t="str">
        <f>IF(I46&gt;I47,F46,F47)</f>
        <v>Midtown Allstars</v>
      </c>
      <c r="G49" s="323"/>
      <c r="H49" s="323"/>
      <c r="I49" s="46">
        <v>6</v>
      </c>
      <c r="AC49" s="4"/>
      <c r="AD49" s="240"/>
      <c r="AE49" s="47"/>
      <c r="AF49" s="47"/>
      <c r="AG49" s="47"/>
      <c r="AH49" s="47"/>
      <c r="AI49" s="4"/>
      <c r="AJ49" s="4"/>
      <c r="AK49" s="9"/>
      <c r="AL49" s="9"/>
      <c r="AM49" s="9"/>
      <c r="AN49" s="9"/>
      <c r="AO49" s="9"/>
      <c r="AP49" s="4"/>
      <c r="AQ49" s="4"/>
      <c r="AR49" s="4"/>
      <c r="AS49" s="4"/>
      <c r="AT49" s="4"/>
    </row>
    <row r="50" spans="2:46" ht="15.75" thickBot="1">
      <c r="B50" s="22"/>
      <c r="C50" s="16"/>
      <c r="D50" s="52" t="s">
        <v>233</v>
      </c>
      <c r="E50" s="243"/>
      <c r="F50" s="326" t="str">
        <f>IF(O46&gt;O47,L46,L47)</f>
        <v>Pitt Dawgs</v>
      </c>
      <c r="G50" s="326"/>
      <c r="H50" s="326"/>
      <c r="I50" s="48">
        <v>5</v>
      </c>
      <c r="AC50" s="4"/>
      <c r="AD50" s="240"/>
      <c r="AE50" s="47"/>
      <c r="AF50" s="47"/>
      <c r="AG50" s="47"/>
      <c r="AH50" s="47"/>
      <c r="AI50" s="4"/>
      <c r="AJ50" s="4"/>
      <c r="AK50" s="28"/>
      <c r="AL50" s="47"/>
      <c r="AM50" s="47"/>
      <c r="AN50" s="47"/>
      <c r="AO50" s="47"/>
      <c r="AP50" s="47"/>
      <c r="AQ50" s="4"/>
      <c r="AR50" s="4"/>
      <c r="AS50" s="4"/>
      <c r="AT50" s="4"/>
    </row>
    <row r="51" spans="29:46" ht="15">
      <c r="AC51" s="4"/>
      <c r="AD51" s="240"/>
      <c r="AE51" s="47"/>
      <c r="AF51" s="47"/>
      <c r="AG51" s="47"/>
      <c r="AH51" s="47"/>
      <c r="AI51" s="4"/>
      <c r="AJ51" s="4"/>
      <c r="AK51" s="9"/>
      <c r="AL51" s="47"/>
      <c r="AM51" s="47"/>
      <c r="AN51" s="47"/>
      <c r="AO51" s="47"/>
      <c r="AP51" s="47"/>
      <c r="AQ51" s="4"/>
      <c r="AR51" s="4"/>
      <c r="AS51" s="4"/>
      <c r="AT51" s="4"/>
    </row>
    <row r="52" spans="29:46" ht="15">
      <c r="AC52" s="4"/>
      <c r="AD52" s="4"/>
      <c r="AE52" s="4"/>
      <c r="AF52" s="4"/>
      <c r="AG52" s="4"/>
      <c r="AH52" s="4"/>
      <c r="AI52" s="4"/>
      <c r="AJ52" s="4"/>
      <c r="AK52" s="9"/>
      <c r="AL52" s="47"/>
      <c r="AM52" s="47"/>
      <c r="AN52" s="47"/>
      <c r="AO52" s="47"/>
      <c r="AP52" s="47"/>
      <c r="AQ52" s="4"/>
      <c r="AR52" s="4"/>
      <c r="AS52" s="4"/>
      <c r="AT52" s="4"/>
    </row>
    <row r="53" spans="29:46" ht="15">
      <c r="AC53" s="4"/>
      <c r="AD53" s="240"/>
      <c r="AE53" s="47"/>
      <c r="AF53" s="47"/>
      <c r="AG53" s="47"/>
      <c r="AH53" s="47"/>
      <c r="AI53" s="4"/>
      <c r="AJ53" s="4"/>
      <c r="AK53" s="28"/>
      <c r="AL53" s="47"/>
      <c r="AM53" s="47"/>
      <c r="AN53" s="47"/>
      <c r="AO53" s="47"/>
      <c r="AP53" s="47"/>
      <c r="AQ53" s="4"/>
      <c r="AR53" s="4"/>
      <c r="AS53" s="4"/>
      <c r="AT53" s="4"/>
    </row>
    <row r="54" spans="29:46" ht="15">
      <c r="AC54" s="4"/>
      <c r="AD54" s="240"/>
      <c r="AE54" s="47"/>
      <c r="AF54" s="47"/>
      <c r="AG54" s="47"/>
      <c r="AH54" s="47"/>
      <c r="AI54" s="4"/>
      <c r="AJ54" s="4"/>
      <c r="AK54" s="28"/>
      <c r="AL54" s="47"/>
      <c r="AM54" s="47"/>
      <c r="AN54" s="47"/>
      <c r="AO54" s="47"/>
      <c r="AP54" s="47"/>
      <c r="AQ54" s="4"/>
      <c r="AR54" s="4"/>
      <c r="AS54" s="4"/>
      <c r="AT54" s="4"/>
    </row>
    <row r="55" spans="29:46" ht="15">
      <c r="AC55" s="4"/>
      <c r="AD55" s="240"/>
      <c r="AE55" s="47"/>
      <c r="AF55" s="47"/>
      <c r="AG55" s="47"/>
      <c r="AH55" s="47"/>
      <c r="AI55" s="4"/>
      <c r="AJ55" s="4"/>
      <c r="AK55" s="28"/>
      <c r="AL55" s="47"/>
      <c r="AM55" s="47"/>
      <c r="AN55" s="47"/>
      <c r="AO55" s="47"/>
      <c r="AP55" s="47"/>
      <c r="AQ55" s="4"/>
      <c r="AR55" s="4"/>
      <c r="AS55" s="4"/>
      <c r="AT55" s="4"/>
    </row>
    <row r="56" spans="29:46" ht="15">
      <c r="AC56" s="4"/>
      <c r="AD56" s="240"/>
      <c r="AE56" s="47"/>
      <c r="AF56" s="47"/>
      <c r="AG56" s="47"/>
      <c r="AH56" s="47"/>
      <c r="AI56" s="4"/>
      <c r="AJ56" s="4"/>
      <c r="AK56" s="28"/>
      <c r="AL56" s="47"/>
      <c r="AM56" s="47"/>
      <c r="AN56" s="47"/>
      <c r="AO56" s="47"/>
      <c r="AP56" s="47"/>
      <c r="AQ56" s="4"/>
      <c r="AR56" s="4"/>
      <c r="AS56" s="4"/>
      <c r="AT56" s="4"/>
    </row>
    <row r="57" spans="29:46" ht="15">
      <c r="AC57" s="4"/>
      <c r="AD57" s="240"/>
      <c r="AE57" s="47"/>
      <c r="AF57" s="47"/>
      <c r="AG57" s="47"/>
      <c r="AH57" s="47"/>
      <c r="AI57" s="4"/>
      <c r="AJ57" s="4"/>
      <c r="AK57" s="28"/>
      <c r="AL57" s="47"/>
      <c r="AM57" s="47"/>
      <c r="AN57" s="47"/>
      <c r="AO57" s="47"/>
      <c r="AP57" s="47"/>
      <c r="AQ57" s="4"/>
      <c r="AR57" s="4"/>
      <c r="AS57" s="4"/>
      <c r="AT57" s="4"/>
    </row>
    <row r="58" spans="29:46" ht="15">
      <c r="AC58" s="4"/>
      <c r="AD58" s="4"/>
      <c r="AE58" s="47"/>
      <c r="AF58" s="47"/>
      <c r="AG58" s="47"/>
      <c r="AH58" s="47"/>
      <c r="AI58" s="4"/>
      <c r="AJ58" s="4"/>
      <c r="AK58" s="28"/>
      <c r="AL58" s="47"/>
      <c r="AM58" s="47"/>
      <c r="AN58" s="47"/>
      <c r="AO58" s="47"/>
      <c r="AP58" s="47"/>
      <c r="AQ58" s="4"/>
      <c r="AR58" s="4"/>
      <c r="AS58" s="4"/>
      <c r="AT58" s="4"/>
    </row>
    <row r="59" spans="29:46" ht="15"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</row>
    <row r="60" spans="29:46" ht="15"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</row>
    <row r="61" spans="29:46" ht="15"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</row>
    <row r="62" spans="31:32" ht="15">
      <c r="AE62" s="432" t="s">
        <v>180</v>
      </c>
      <c r="AF62" s="116" t="s">
        <v>181</v>
      </c>
    </row>
    <row r="63" spans="31:32" ht="15">
      <c r="AE63" s="432"/>
      <c r="AF63" s="116" t="s">
        <v>182</v>
      </c>
    </row>
    <row r="64" spans="31:32" ht="15">
      <c r="AE64" s="432"/>
      <c r="AF64" s="244" t="s">
        <v>183</v>
      </c>
    </row>
    <row r="65" spans="31:32" ht="15">
      <c r="AE65" s="432"/>
      <c r="AF65" s="245" t="s">
        <v>184</v>
      </c>
    </row>
    <row r="66" ht="15">
      <c r="AF66" s="245"/>
    </row>
    <row r="67" spans="31:32" ht="15">
      <c r="AE67" s="432" t="s">
        <v>185</v>
      </c>
      <c r="AF67" s="246" t="s">
        <v>40</v>
      </c>
    </row>
    <row r="68" spans="31:32" ht="15">
      <c r="AE68" s="432"/>
      <c r="AF68" s="245" t="s">
        <v>41</v>
      </c>
    </row>
    <row r="69" ht="15">
      <c r="AE69" s="432"/>
    </row>
    <row r="71" ht="15">
      <c r="AF71" s="116" t="s">
        <v>232</v>
      </c>
    </row>
  </sheetData>
  <sheetProtection/>
  <mergeCells count="33">
    <mergeCell ref="B1:I3"/>
    <mergeCell ref="K1:Q3"/>
    <mergeCell ref="B5:I5"/>
    <mergeCell ref="K5:Q5"/>
    <mergeCell ref="U7:V7"/>
    <mergeCell ref="F41:H42"/>
    <mergeCell ref="L41:N42"/>
    <mergeCell ref="AE22:AF23"/>
    <mergeCell ref="L24:Q24"/>
    <mergeCell ref="L25:Q25"/>
    <mergeCell ref="L26:Q26"/>
    <mergeCell ref="L27:Q27"/>
    <mergeCell ref="L28:Q28"/>
    <mergeCell ref="AB22:AC23"/>
    <mergeCell ref="AG44:AH44"/>
    <mergeCell ref="L29:Q29"/>
    <mergeCell ref="L30:Q30"/>
    <mergeCell ref="K33:Q33"/>
    <mergeCell ref="K34:Q34"/>
    <mergeCell ref="K36:Q37"/>
    <mergeCell ref="F43:H43"/>
    <mergeCell ref="L43:N43"/>
    <mergeCell ref="F44:H44"/>
    <mergeCell ref="L44:N44"/>
    <mergeCell ref="AE44:AF44"/>
    <mergeCell ref="AE62:AE65"/>
    <mergeCell ref="AE67:AE69"/>
    <mergeCell ref="F46:H46"/>
    <mergeCell ref="L46:N46"/>
    <mergeCell ref="F47:H47"/>
    <mergeCell ref="L47:N47"/>
    <mergeCell ref="F49:H49"/>
    <mergeCell ref="F50:H50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IU21912"/>
  <sheetViews>
    <sheetView zoomScalePageLayoutView="0" workbookViewId="0" topLeftCell="A1">
      <selection activeCell="A5" sqref="A5:P19"/>
    </sheetView>
  </sheetViews>
  <sheetFormatPr defaultColWidth="8.8515625" defaultRowHeight="15"/>
  <sheetData>
    <row r="5" spans="1:16" ht="15">
      <c r="A5" t="s">
        <v>315</v>
      </c>
      <c r="B5" s="459" t="s">
        <v>207</v>
      </c>
      <c r="C5" s="459"/>
      <c r="D5" s="459"/>
      <c r="F5" s="459" t="s">
        <v>226</v>
      </c>
      <c r="G5" s="459"/>
      <c r="H5" s="459"/>
      <c r="J5" s="459" t="s">
        <v>228</v>
      </c>
      <c r="K5" s="459"/>
      <c r="L5" s="459"/>
      <c r="N5" s="459" t="s">
        <v>146</v>
      </c>
      <c r="O5" s="459"/>
      <c r="P5" s="459"/>
    </row>
    <row r="6" spans="1:16" ht="15">
      <c r="A6" s="214">
        <v>0.3541666666666667</v>
      </c>
      <c r="B6" s="247">
        <v>1</v>
      </c>
      <c r="C6" s="248" t="s">
        <v>42</v>
      </c>
      <c r="D6" s="249">
        <v>3</v>
      </c>
      <c r="F6" s="247">
        <v>6</v>
      </c>
      <c r="G6" s="248" t="s">
        <v>42</v>
      </c>
      <c r="H6" s="249">
        <v>8</v>
      </c>
      <c r="J6" s="247">
        <v>11</v>
      </c>
      <c r="K6" s="248" t="s">
        <v>42</v>
      </c>
      <c r="L6" s="249">
        <v>13</v>
      </c>
      <c r="N6" s="247">
        <v>16</v>
      </c>
      <c r="O6" s="248" t="s">
        <v>42</v>
      </c>
      <c r="P6" s="249">
        <v>18</v>
      </c>
    </row>
    <row r="7" spans="1:16" ht="15">
      <c r="A7" s="214">
        <v>0.4479166666666667</v>
      </c>
      <c r="B7" s="247">
        <v>4</v>
      </c>
      <c r="C7" s="248" t="s">
        <v>42</v>
      </c>
      <c r="D7" s="249">
        <v>1</v>
      </c>
      <c r="F7" s="247">
        <v>9</v>
      </c>
      <c r="G7" s="248" t="s">
        <v>42</v>
      </c>
      <c r="H7" s="249">
        <v>6</v>
      </c>
      <c r="J7" s="247">
        <v>14</v>
      </c>
      <c r="K7" s="248" t="s">
        <v>42</v>
      </c>
      <c r="L7" s="249">
        <v>11</v>
      </c>
      <c r="N7" s="247">
        <v>19</v>
      </c>
      <c r="O7" s="248" t="s">
        <v>42</v>
      </c>
      <c r="P7" s="249">
        <v>16</v>
      </c>
    </row>
    <row r="8" spans="1:16" ht="15">
      <c r="A8" s="214">
        <v>0.041666666666666664</v>
      </c>
      <c r="B8" s="247">
        <v>3</v>
      </c>
      <c r="C8" s="248" t="s">
        <v>42</v>
      </c>
      <c r="D8" s="249">
        <v>2</v>
      </c>
      <c r="F8" s="247">
        <v>8</v>
      </c>
      <c r="G8" s="248" t="s">
        <v>42</v>
      </c>
      <c r="H8" s="249">
        <v>7</v>
      </c>
      <c r="J8" s="247">
        <v>13</v>
      </c>
      <c r="K8" s="248" t="s">
        <v>42</v>
      </c>
      <c r="L8" s="249">
        <v>12</v>
      </c>
      <c r="N8" s="247">
        <v>18</v>
      </c>
      <c r="O8" s="248" t="s">
        <v>42</v>
      </c>
      <c r="P8" s="249">
        <v>17</v>
      </c>
    </row>
    <row r="9" spans="1:16" ht="15">
      <c r="A9" s="214">
        <v>0.13541666666666666</v>
      </c>
      <c r="B9" s="247">
        <v>5</v>
      </c>
      <c r="C9" s="248" t="s">
        <v>42</v>
      </c>
      <c r="D9" s="249">
        <v>4</v>
      </c>
      <c r="F9" s="247">
        <v>10</v>
      </c>
      <c r="G9" s="248" t="s">
        <v>42</v>
      </c>
      <c r="H9" s="249">
        <v>9</v>
      </c>
      <c r="J9" s="247">
        <v>15</v>
      </c>
      <c r="K9" s="248" t="s">
        <v>42</v>
      </c>
      <c r="L9" s="249">
        <v>14</v>
      </c>
      <c r="N9" s="247">
        <v>20</v>
      </c>
      <c r="O9" s="248" t="s">
        <v>42</v>
      </c>
      <c r="P9" s="249">
        <v>19</v>
      </c>
    </row>
    <row r="10" spans="1:16" ht="15">
      <c r="A10" s="214">
        <v>0.22916666666666666</v>
      </c>
      <c r="B10" s="247">
        <v>2</v>
      </c>
      <c r="C10" s="248" t="s">
        <v>42</v>
      </c>
      <c r="D10" s="249">
        <v>5</v>
      </c>
      <c r="F10" s="247">
        <v>7</v>
      </c>
      <c r="G10" s="248" t="s">
        <v>42</v>
      </c>
      <c r="H10" s="249">
        <v>10</v>
      </c>
      <c r="J10" s="247">
        <v>12</v>
      </c>
      <c r="K10" s="248" t="s">
        <v>42</v>
      </c>
      <c r="L10" s="249">
        <v>15</v>
      </c>
      <c r="N10" s="247">
        <v>17</v>
      </c>
      <c r="O10" s="248" t="s">
        <v>42</v>
      </c>
      <c r="P10" s="249">
        <v>20</v>
      </c>
    </row>
    <row r="11" spans="2:16" ht="15">
      <c r="B11" s="247"/>
      <c r="C11" s="248"/>
      <c r="D11" s="249"/>
      <c r="F11" s="247"/>
      <c r="G11" s="248"/>
      <c r="H11" s="249"/>
      <c r="J11" s="247"/>
      <c r="K11" s="248"/>
      <c r="L11" s="249"/>
      <c r="N11" s="247"/>
      <c r="O11" s="248"/>
      <c r="P11" s="249"/>
    </row>
    <row r="12" spans="1:16" ht="15">
      <c r="A12" t="s">
        <v>316</v>
      </c>
      <c r="B12" s="247"/>
      <c r="C12" s="248"/>
      <c r="D12" s="249"/>
      <c r="F12" s="247"/>
      <c r="G12" s="248"/>
      <c r="H12" s="249"/>
      <c r="J12" s="247"/>
      <c r="K12" s="248"/>
      <c r="L12" s="249"/>
      <c r="N12" s="247"/>
      <c r="O12" s="248"/>
      <c r="P12" s="249"/>
    </row>
    <row r="13" spans="1:16" ht="15">
      <c r="A13" s="214">
        <v>0.3541666666666667</v>
      </c>
      <c r="B13" s="247">
        <v>4</v>
      </c>
      <c r="C13" s="248" t="s">
        <v>42</v>
      </c>
      <c r="D13" s="249">
        <v>3</v>
      </c>
      <c r="F13" s="247">
        <v>9</v>
      </c>
      <c r="G13" s="248" t="s">
        <v>42</v>
      </c>
      <c r="H13" s="249">
        <v>8</v>
      </c>
      <c r="J13" s="247">
        <v>14</v>
      </c>
      <c r="K13" s="248" t="s">
        <v>42</v>
      </c>
      <c r="L13" s="249">
        <v>13</v>
      </c>
      <c r="N13" s="247">
        <v>19</v>
      </c>
      <c r="O13" s="248" t="s">
        <v>42</v>
      </c>
      <c r="P13" s="249">
        <v>18</v>
      </c>
    </row>
    <row r="14" spans="1:16" ht="15">
      <c r="A14" s="214">
        <v>0.4479166666666667</v>
      </c>
      <c r="B14" s="247">
        <v>2</v>
      </c>
      <c r="C14" s="248" t="s">
        <v>42</v>
      </c>
      <c r="D14" s="249">
        <v>4</v>
      </c>
      <c r="F14" s="247">
        <v>7</v>
      </c>
      <c r="G14" s="248" t="s">
        <v>42</v>
      </c>
      <c r="H14" s="249">
        <v>9</v>
      </c>
      <c r="J14" s="247">
        <v>12</v>
      </c>
      <c r="K14" s="248" t="s">
        <v>42</v>
      </c>
      <c r="L14" s="249">
        <v>14</v>
      </c>
      <c r="N14" s="247">
        <v>17</v>
      </c>
      <c r="O14" s="248" t="s">
        <v>42</v>
      </c>
      <c r="P14" s="249">
        <v>19</v>
      </c>
    </row>
    <row r="15" spans="1:16" ht="15">
      <c r="A15" s="214">
        <v>0.041666666666666664</v>
      </c>
      <c r="B15" s="247">
        <v>3</v>
      </c>
      <c r="C15" s="248" t="s">
        <v>42</v>
      </c>
      <c r="D15" s="249">
        <v>5</v>
      </c>
      <c r="F15" s="247">
        <v>8</v>
      </c>
      <c r="G15" s="248" t="s">
        <v>42</v>
      </c>
      <c r="H15" s="249">
        <v>10</v>
      </c>
      <c r="J15" s="247">
        <v>13</v>
      </c>
      <c r="K15" s="248" t="s">
        <v>42</v>
      </c>
      <c r="L15" s="249">
        <v>15</v>
      </c>
      <c r="N15" s="247">
        <v>18</v>
      </c>
      <c r="O15" s="248" t="s">
        <v>42</v>
      </c>
      <c r="P15" s="249">
        <v>20</v>
      </c>
    </row>
    <row r="16" spans="1:16" ht="15">
      <c r="A16" s="214">
        <v>0.13541666666666666</v>
      </c>
      <c r="B16" s="247">
        <v>1</v>
      </c>
      <c r="C16" s="248" t="s">
        <v>42</v>
      </c>
      <c r="D16" s="249">
        <v>2</v>
      </c>
      <c r="F16" s="247">
        <v>6</v>
      </c>
      <c r="G16" s="248" t="s">
        <v>42</v>
      </c>
      <c r="H16" s="249">
        <v>7</v>
      </c>
      <c r="J16" s="247">
        <v>11</v>
      </c>
      <c r="K16" s="248" t="s">
        <v>42</v>
      </c>
      <c r="L16" s="249">
        <v>12</v>
      </c>
      <c r="N16" s="247">
        <v>16</v>
      </c>
      <c r="O16" s="248" t="s">
        <v>42</v>
      </c>
      <c r="P16" s="249">
        <v>17</v>
      </c>
    </row>
    <row r="17" spans="1:16" ht="15">
      <c r="A17" s="214">
        <v>0.22916666666666666</v>
      </c>
      <c r="B17" s="247">
        <v>5</v>
      </c>
      <c r="C17" s="248" t="s">
        <v>42</v>
      </c>
      <c r="D17" s="249">
        <v>1</v>
      </c>
      <c r="F17" s="247">
        <v>10</v>
      </c>
      <c r="G17" s="248" t="s">
        <v>42</v>
      </c>
      <c r="H17" s="249">
        <v>6</v>
      </c>
      <c r="J17" s="247">
        <v>15</v>
      </c>
      <c r="K17" s="248" t="s">
        <v>42</v>
      </c>
      <c r="L17" s="249">
        <v>11</v>
      </c>
      <c r="N17" s="247">
        <v>20</v>
      </c>
      <c r="O17" s="248" t="s">
        <v>42</v>
      </c>
      <c r="P17" s="249">
        <v>16</v>
      </c>
    </row>
    <row r="21912" ht="15">
      <c r="IU21912" t="s">
        <v>43</v>
      </c>
    </row>
  </sheetData>
  <sheetProtection/>
  <mergeCells count="4">
    <mergeCell ref="B5:D5"/>
    <mergeCell ref="F5:H5"/>
    <mergeCell ref="J5:L5"/>
    <mergeCell ref="N5:P5"/>
  </mergeCells>
  <printOptions/>
  <pageMargins left="0.7" right="0.7" top="0.75" bottom="0.75" header="0.3" footer="0.3"/>
  <pageSetup fitToHeight="1" fitToWidth="1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3"/>
  <sheetViews>
    <sheetView zoomScalePageLayoutView="0" workbookViewId="0" topLeftCell="A19">
      <selection activeCell="L47" sqref="L47"/>
    </sheetView>
  </sheetViews>
  <sheetFormatPr defaultColWidth="8.8515625" defaultRowHeight="15"/>
  <cols>
    <col min="1" max="1" width="2.421875" style="0" customWidth="1"/>
    <col min="2" max="2" width="8.8515625" style="0" customWidth="1"/>
    <col min="3" max="3" width="1.8515625" style="0" customWidth="1"/>
    <col min="4" max="4" width="27.140625" style="0" customWidth="1"/>
    <col min="5" max="5" width="0.13671875" style="0" customWidth="1"/>
    <col min="6" max="6" width="8.7109375" style="0" customWidth="1"/>
    <col min="7" max="7" width="3.421875" style="0" customWidth="1"/>
    <col min="8" max="8" width="27.421875" style="0" customWidth="1"/>
    <col min="9" max="9" width="0" style="0" hidden="1" customWidth="1"/>
    <col min="10" max="10" width="8.7109375" style="0" customWidth="1"/>
    <col min="11" max="11" width="3.00390625" style="0" customWidth="1"/>
    <col min="12" max="12" width="8.7109375" style="0" customWidth="1"/>
    <col min="13" max="13" width="27.421875" style="0" customWidth="1"/>
    <col min="14" max="19" width="8.7109375" style="0" customWidth="1"/>
    <col min="20" max="20" width="6.7109375" style="0" customWidth="1"/>
    <col min="21" max="21" width="4.421875" style="300" customWidth="1"/>
    <col min="22" max="22" width="9.7109375" style="0" hidden="1" customWidth="1"/>
    <col min="23" max="23" width="15.421875" style="0" hidden="1" customWidth="1"/>
    <col min="24" max="29" width="6.7109375" style="0" hidden="1" customWidth="1"/>
    <col min="30" max="30" width="6.28125" style="0" customWidth="1"/>
    <col min="31" max="31" width="4.421875" style="300" customWidth="1"/>
    <col min="32" max="32" width="10.140625" style="0" hidden="1" customWidth="1"/>
    <col min="33" max="33" width="27.421875" style="0" hidden="1" customWidth="1"/>
    <col min="34" max="34" width="9.140625" style="0" hidden="1" customWidth="1"/>
    <col min="35" max="35" width="9.140625" style="247" hidden="1" customWidth="1"/>
    <col min="36" max="36" width="24.421875" style="0" hidden="1" customWidth="1"/>
    <col min="37" max="37" width="9.140625" style="0" hidden="1" customWidth="1"/>
    <col min="38" max="39" width="8.8515625" style="0" hidden="1" customWidth="1"/>
    <col min="40" max="40" width="8.8515625" style="0" customWidth="1"/>
  </cols>
  <sheetData>
    <row r="1" spans="1:30" ht="18.75">
      <c r="A1" s="1"/>
      <c r="B1" s="360" t="s">
        <v>79</v>
      </c>
      <c r="C1" s="361"/>
      <c r="D1" s="361"/>
      <c r="E1" s="361"/>
      <c r="F1" s="361"/>
      <c r="G1" s="361"/>
      <c r="H1" s="361"/>
      <c r="I1" s="361"/>
      <c r="J1" s="361"/>
      <c r="K1" s="362"/>
      <c r="M1" s="369" t="str">
        <f>AG26</f>
        <v>11U 50_70</v>
      </c>
      <c r="N1" s="370"/>
      <c r="O1" s="370"/>
      <c r="P1" s="370"/>
      <c r="Q1" s="370"/>
      <c r="R1" s="370"/>
      <c r="S1" s="371"/>
      <c r="AD1" s="303" t="s">
        <v>34</v>
      </c>
    </row>
    <row r="2" spans="2:30" ht="18.75">
      <c r="B2" s="363"/>
      <c r="C2" s="364"/>
      <c r="D2" s="364"/>
      <c r="E2" s="364"/>
      <c r="F2" s="364"/>
      <c r="G2" s="364"/>
      <c r="H2" s="364"/>
      <c r="I2" s="364"/>
      <c r="J2" s="364"/>
      <c r="K2" s="365"/>
      <c r="M2" s="372"/>
      <c r="N2" s="373"/>
      <c r="O2" s="373"/>
      <c r="P2" s="373"/>
      <c r="Q2" s="373"/>
      <c r="R2" s="373"/>
      <c r="S2" s="374"/>
      <c r="AD2" s="304" t="s">
        <v>35</v>
      </c>
    </row>
    <row r="3" spans="2:30" ht="19.5" thickBot="1">
      <c r="B3" s="366"/>
      <c r="C3" s="367"/>
      <c r="D3" s="367"/>
      <c r="E3" s="367"/>
      <c r="F3" s="367"/>
      <c r="G3" s="367"/>
      <c r="H3" s="367"/>
      <c r="I3" s="367"/>
      <c r="J3" s="367"/>
      <c r="K3" s="368"/>
      <c r="M3" s="375"/>
      <c r="N3" s="376"/>
      <c r="O3" s="376"/>
      <c r="P3" s="376"/>
      <c r="Q3" s="376"/>
      <c r="R3" s="376"/>
      <c r="S3" s="377"/>
      <c r="AD3" s="305" t="s">
        <v>36</v>
      </c>
    </row>
    <row r="4" spans="2:30" ht="18.75" thickBot="1">
      <c r="B4" s="62"/>
      <c r="C4" s="62"/>
      <c r="D4" s="62"/>
      <c r="E4" s="62"/>
      <c r="F4" s="62"/>
      <c r="G4" s="62"/>
      <c r="H4" s="62"/>
      <c r="I4" s="62"/>
      <c r="J4" s="62"/>
      <c r="K4" s="62"/>
      <c r="L4" s="4"/>
      <c r="M4" s="3"/>
      <c r="N4" s="3"/>
      <c r="O4" s="3"/>
      <c r="P4" s="3"/>
      <c r="Q4" s="3"/>
      <c r="R4" s="3"/>
      <c r="S4" s="3"/>
      <c r="AD4" s="306" t="s">
        <v>37</v>
      </c>
    </row>
    <row r="5" spans="2:30" ht="18.75" thickBot="1">
      <c r="B5" s="378" t="s">
        <v>193</v>
      </c>
      <c r="C5" s="379"/>
      <c r="D5" s="379"/>
      <c r="E5" s="379"/>
      <c r="F5" s="379"/>
      <c r="G5" s="379"/>
      <c r="H5" s="379"/>
      <c r="I5" s="379"/>
      <c r="J5" s="379"/>
      <c r="K5" s="379"/>
      <c r="L5" s="9"/>
      <c r="M5" s="378" t="s">
        <v>194</v>
      </c>
      <c r="N5" s="379"/>
      <c r="O5" s="379"/>
      <c r="P5" s="379"/>
      <c r="Q5" s="379"/>
      <c r="R5" s="379"/>
      <c r="S5" s="380"/>
      <c r="AD5" s="306" t="s">
        <v>38</v>
      </c>
    </row>
    <row r="6" spans="2:30" ht="18.75">
      <c r="B6" s="171" t="s">
        <v>195</v>
      </c>
      <c r="C6" s="5"/>
      <c r="D6" s="63" t="str">
        <f>AG27</f>
        <v>Little Silver</v>
      </c>
      <c r="E6" s="7"/>
      <c r="F6" s="8"/>
      <c r="G6" s="7"/>
      <c r="H6" s="43" t="str">
        <f>AG29</f>
        <v>Fair Haven</v>
      </c>
      <c r="I6" s="7"/>
      <c r="J6" s="8"/>
      <c r="K6" s="7"/>
      <c r="L6" s="9"/>
      <c r="M6" s="10"/>
      <c r="N6" s="10"/>
      <c r="O6" s="64"/>
      <c r="P6" s="10"/>
      <c r="Q6" s="10"/>
      <c r="R6" s="10"/>
      <c r="S6" s="10"/>
      <c r="AD6" s="305" t="s">
        <v>39</v>
      </c>
    </row>
    <row r="7" spans="2:19" ht="15.75" thickBot="1">
      <c r="B7" s="173">
        <v>40726</v>
      </c>
      <c r="C7" s="4"/>
      <c r="D7" s="65" t="str">
        <f>AG28</f>
        <v>Library</v>
      </c>
      <c r="E7" s="12"/>
      <c r="F7" s="13" t="s">
        <v>196</v>
      </c>
      <c r="G7" s="9"/>
      <c r="H7" s="50" t="str">
        <f>AG30</f>
        <v>Sportsman</v>
      </c>
      <c r="I7" s="12"/>
      <c r="J7" s="13" t="s">
        <v>196</v>
      </c>
      <c r="K7" s="9"/>
      <c r="L7" s="9"/>
      <c r="M7" s="66" t="s">
        <v>217</v>
      </c>
      <c r="N7" s="14" t="s">
        <v>198</v>
      </c>
      <c r="O7" s="67" t="s">
        <v>199</v>
      </c>
      <c r="P7" s="14" t="s">
        <v>200</v>
      </c>
      <c r="Q7" s="14" t="s">
        <v>130</v>
      </c>
      <c r="R7" s="14" t="s">
        <v>201</v>
      </c>
      <c r="S7" s="14" t="s">
        <v>202</v>
      </c>
    </row>
    <row r="8" spans="2:29" ht="15.75" thickBot="1">
      <c r="B8" s="15"/>
      <c r="C8" s="16"/>
      <c r="D8" s="4"/>
      <c r="E8" s="4"/>
      <c r="F8" s="4"/>
      <c r="G8" s="4"/>
      <c r="H8" s="4"/>
      <c r="I8" s="4"/>
      <c r="J8" s="4"/>
      <c r="K8" s="9"/>
      <c r="L8" s="9"/>
      <c r="M8" s="18"/>
      <c r="N8" s="18"/>
      <c r="O8" s="18"/>
      <c r="P8" s="18"/>
      <c r="Q8" s="18"/>
      <c r="R8" s="18"/>
      <c r="S8" s="18"/>
      <c r="T8" s="34"/>
      <c r="U8" s="301"/>
      <c r="V8" s="34"/>
      <c r="W8" s="34"/>
      <c r="X8" s="34"/>
      <c r="Y8" s="34"/>
      <c r="Z8" s="34"/>
      <c r="AA8" s="34"/>
      <c r="AB8" s="34"/>
      <c r="AC8" s="34"/>
    </row>
    <row r="9" spans="2:33" ht="15.75" thickBot="1">
      <c r="B9" s="19">
        <v>0.3541666666666667</v>
      </c>
      <c r="C9" s="4"/>
      <c r="D9" s="36" t="str">
        <f>M9</f>
        <v>Frozen Ropes</v>
      </c>
      <c r="E9" s="69"/>
      <c r="F9" s="70">
        <v>3</v>
      </c>
      <c r="G9" s="9"/>
      <c r="H9" s="36" t="str">
        <f>M17</f>
        <v>Blue Chip Baseball</v>
      </c>
      <c r="I9" s="69"/>
      <c r="J9" s="70">
        <v>5</v>
      </c>
      <c r="K9" s="9"/>
      <c r="L9" s="9"/>
      <c r="M9" s="71" t="str">
        <f>AG11</f>
        <v>Frozen Ropes</v>
      </c>
      <c r="N9" s="72">
        <f>(IF(F9&gt;F10,1,0))+(IF(F13&gt;F12,1,0))+(IF(F35&gt;F36,1,0))+(IF(F39&gt;F38,1,0))</f>
        <v>0</v>
      </c>
      <c r="O9" s="73">
        <f>(IF(F9&lt;F10,1,0))+(IF(F13&lt;F12,1,0))+(IF(F35&lt;F36,1,0))+(IF(F39&lt;F38,1,0))</f>
        <v>2</v>
      </c>
      <c r="P9" s="73">
        <f>IF(F9&lt;&gt;"",(IF(F9=F10,1,0)),0)+IF(F13&lt;&gt;"",(IF(F13=F12,1,0)),0)+IF(F35&lt;&gt;"",(IF(F35=F36,1,0)),0)+IF(F39&lt;&gt;"",(IF(F39=F38,1,0)),0)</f>
        <v>0</v>
      </c>
      <c r="Q9" s="73">
        <f>(N9*2)+(P9*1)</f>
        <v>0</v>
      </c>
      <c r="R9" s="73">
        <f>F10+F12+F36+F38</f>
        <v>14</v>
      </c>
      <c r="S9" s="74">
        <f>F9+F13+F35+F39</f>
        <v>6</v>
      </c>
      <c r="T9" s="68"/>
      <c r="V9" s="68"/>
      <c r="W9" s="68"/>
      <c r="X9" s="68"/>
      <c r="Y9" s="68"/>
      <c r="Z9" s="68"/>
      <c r="AA9" s="68"/>
      <c r="AB9" s="68"/>
      <c r="AC9" s="68"/>
      <c r="AF9" s="347" t="s">
        <v>169</v>
      </c>
      <c r="AG9" s="347"/>
    </row>
    <row r="10" spans="2:33" ht="15.75" thickBot="1">
      <c r="B10" s="22"/>
      <c r="C10" s="4"/>
      <c r="D10" s="39" t="str">
        <f>M11</f>
        <v>One Six Sports</v>
      </c>
      <c r="E10" s="75"/>
      <c r="F10" s="76">
        <v>10</v>
      </c>
      <c r="G10" s="9"/>
      <c r="H10" s="39" t="str">
        <f>M19</f>
        <v>Hillsborough Heat</v>
      </c>
      <c r="I10" s="75"/>
      <c r="J10" s="76">
        <v>0</v>
      </c>
      <c r="K10" s="9"/>
      <c r="L10" s="9"/>
      <c r="M10" s="71" t="str">
        <f>AG12</f>
        <v>Langan Baseball</v>
      </c>
      <c r="N10" s="72">
        <f>(IF(F16&gt;F15,1,0))+(IF(F21&gt;F22,1,0))+(IF(F29&gt;F30,1,0))+(IF(F36&gt;F35,1,0))</f>
        <v>0</v>
      </c>
      <c r="O10" s="73">
        <f>(IF(F16&lt;F15,1,0))+(IF(F21&lt;F22,1,0))+(IF(F29&lt;F30,1,0))+(IF(F36&lt;F35,1,0))</f>
        <v>1</v>
      </c>
      <c r="P10" s="73">
        <f>IF(F16&lt;&gt;"",(IF(F16=F15,1,0)),0)+IF(F21&lt;&gt;"",(IF(F21=F22,1,0)),0)+IF(F29&lt;&gt;"",(IF(F29=F30,1,0)),0)+IF(F36&lt;&gt;"",(IF(F36=F35,1,0)),0)</f>
        <v>1</v>
      </c>
      <c r="Q10" s="73">
        <f>(N10*2)+(P10*1)</f>
        <v>1</v>
      </c>
      <c r="R10" s="73">
        <f>F15+F22+F30+F35</f>
        <v>13</v>
      </c>
      <c r="S10" s="74">
        <f>F16+F21+F29+F36</f>
        <v>8</v>
      </c>
      <c r="T10" s="28"/>
      <c r="U10" s="301"/>
      <c r="V10" s="33"/>
      <c r="W10" s="33"/>
      <c r="X10" s="33"/>
      <c r="Y10" s="33"/>
      <c r="Z10" s="33"/>
      <c r="AA10" s="33"/>
      <c r="AB10" s="33"/>
      <c r="AC10" s="33"/>
      <c r="AE10" s="302"/>
      <c r="AF10" s="348" t="s">
        <v>203</v>
      </c>
      <c r="AG10" s="349"/>
    </row>
    <row r="11" spans="2:36" ht="15.75" thickBot="1">
      <c r="B11" s="77"/>
      <c r="C11" s="78"/>
      <c r="D11" s="79"/>
      <c r="E11" s="80"/>
      <c r="F11" s="80"/>
      <c r="G11" s="9"/>
      <c r="H11" s="79"/>
      <c r="I11" s="80"/>
      <c r="J11" s="80"/>
      <c r="K11" s="9"/>
      <c r="L11" s="9"/>
      <c r="M11" s="71" t="str">
        <f>AG13</f>
        <v>One Six Sports</v>
      </c>
      <c r="N11" s="72">
        <f>(IF(F10&gt;F9,1,0))+(IF(F15&gt;F16,1,0))+(IF(F32&gt;F33,1,0))+(IF(F27&gt;F26,1,0))</f>
        <v>2</v>
      </c>
      <c r="O11" s="73">
        <f>(IF(F10&lt;F9,1,0))+(IF(F15&lt;F16,1,0))+(IF(F32&lt;F33,1,0))+(IF(F27&lt;F26,1,0))</f>
        <v>0</v>
      </c>
      <c r="P11" s="73">
        <f>IF(F9&lt;&gt;"",(IF(F10=F9,1,0)),0)+IF(F15&lt;&gt;"",(IF(F15=F16,1,0)),0)+IF(F32&lt;&gt;"",(IF(F32=F33,1,0)),0)+IF(F27&lt;&gt;"",(IF(F27=F26,1,0)),0)</f>
        <v>0</v>
      </c>
      <c r="Q11" s="73">
        <f>(N11*2)+(P11*1)</f>
        <v>4</v>
      </c>
      <c r="R11" s="73">
        <f>F9+F16+F26+F33</f>
        <v>6</v>
      </c>
      <c r="S11" s="74">
        <f>F10+F15+F27+F32</f>
        <v>18</v>
      </c>
      <c r="T11" s="28"/>
      <c r="U11" s="301"/>
      <c r="V11" s="33"/>
      <c r="W11" s="33"/>
      <c r="X11" s="33"/>
      <c r="Y11" s="33"/>
      <c r="Z11" s="33"/>
      <c r="AA11" s="33"/>
      <c r="AB11" s="33"/>
      <c r="AC11" s="33"/>
      <c r="AE11" s="302"/>
      <c r="AF11" s="81">
        <v>1</v>
      </c>
      <c r="AG11" s="295" t="s">
        <v>248</v>
      </c>
      <c r="AJ11" s="82"/>
    </row>
    <row r="12" spans="2:36" ht="15.75" thickBot="1">
      <c r="B12" s="45">
        <v>0.4479166666666667</v>
      </c>
      <c r="C12" s="4"/>
      <c r="D12" s="36" t="str">
        <f>M12</f>
        <v>JS Thunder</v>
      </c>
      <c r="E12" s="69"/>
      <c r="F12" s="70">
        <v>4</v>
      </c>
      <c r="G12" s="9"/>
      <c r="H12" s="36" t="str">
        <f>M20</f>
        <v>JS Hurricanes</v>
      </c>
      <c r="I12" s="69"/>
      <c r="J12" s="70">
        <v>4</v>
      </c>
      <c r="K12" s="9"/>
      <c r="L12" s="9"/>
      <c r="M12" s="71" t="str">
        <f>AG14</f>
        <v>JS Thunder</v>
      </c>
      <c r="N12" s="74">
        <f>(IF(F12&gt;F13,1,0))+(IF(F19&gt;F18,1,0))+(IF(F26&gt;F27,1,0))+(IF(F30&gt;F29,1,0))</f>
        <v>2</v>
      </c>
      <c r="O12" s="73">
        <f>(IF(F12&lt;F13,1,0))+(IF(F19&lt;F18,1,0))+(IF(F26&lt;F27,1,0))+(IF(F30&lt;F29,1,0))</f>
        <v>0</v>
      </c>
      <c r="P12" s="73">
        <f>IF(F12&lt;&gt;"",(IF(F12=F13,1,0)),0)+IF(F19&lt;&gt;"",(IF(F19=F18,1,0)),0)+IF(F26&lt;&gt;"",(IF(F26=F27,1,0)),0)+IF(F30&lt;&gt;"",(IF(F30=F29,1,0)),0)</f>
        <v>0</v>
      </c>
      <c r="Q12" s="73">
        <f>(N12*2)+(P12*1)</f>
        <v>4</v>
      </c>
      <c r="R12" s="73">
        <f>F13+F18+F27+F29</f>
        <v>6</v>
      </c>
      <c r="S12" s="74">
        <f>F12++F19+F26+F30</f>
        <v>10</v>
      </c>
      <c r="T12" s="68"/>
      <c r="V12" s="68"/>
      <c r="W12" s="68"/>
      <c r="X12" s="68"/>
      <c r="Y12" s="68"/>
      <c r="Z12" s="68"/>
      <c r="AA12" s="68"/>
      <c r="AB12" s="68"/>
      <c r="AC12" s="68"/>
      <c r="AF12" s="83">
        <v>2</v>
      </c>
      <c r="AG12" s="295" t="s">
        <v>69</v>
      </c>
      <c r="AJ12" s="84"/>
    </row>
    <row r="13" spans="2:42" ht="15.75" thickBot="1">
      <c r="B13" s="22"/>
      <c r="C13" s="4"/>
      <c r="D13" s="39" t="str">
        <f>M9</f>
        <v>Frozen Ropes</v>
      </c>
      <c r="E13" s="75"/>
      <c r="F13" s="76">
        <v>3</v>
      </c>
      <c r="G13" s="9"/>
      <c r="H13" s="39" t="str">
        <f>M17</f>
        <v>Blue Chip Baseball</v>
      </c>
      <c r="I13" s="75"/>
      <c r="J13" s="76">
        <v>6</v>
      </c>
      <c r="K13" s="9"/>
      <c r="L13" s="9"/>
      <c r="M13" s="71" t="str">
        <f>AG15</f>
        <v>Hudson Valley Rampage</v>
      </c>
      <c r="N13" s="74">
        <f>(IF(F18&gt;F19,1,0))+(IF(F22&gt;F21,1,0))+(IF(F33&gt;F32,1,0))+(IF(F38&gt;F39,1,0))</f>
        <v>0</v>
      </c>
      <c r="O13" s="73">
        <f>(IF(F18&lt;F19,1,0))+(IF(F22&lt;F21,1,0))+(IF(F33&lt;F32,1,0))+(IF(F38&lt;F39,1,0))</f>
        <v>1</v>
      </c>
      <c r="P13" s="73">
        <f>IF(F18&lt;&gt;"",(IF(F18=F19,1,0)),0)+IF(F22&lt;&gt;"",(IF(F22=F21,1,0)),0)+IF(F32&lt;&gt;"",(IF(F33=F32,1,0)),0)+IF(F38&lt;&gt;"",(IF(F38=F39,1,0)),0)</f>
        <v>1</v>
      </c>
      <c r="Q13" s="73">
        <f>(N13*2)+(P13*1)</f>
        <v>1</v>
      </c>
      <c r="R13" s="73">
        <f>F19+F21+F32+F39</f>
        <v>11</v>
      </c>
      <c r="S13" s="74">
        <f>F18+F22+F33+F38</f>
        <v>8</v>
      </c>
      <c r="T13" s="28"/>
      <c r="U13" s="301"/>
      <c r="V13" s="33"/>
      <c r="W13" s="33"/>
      <c r="X13" s="33"/>
      <c r="Y13" s="33"/>
      <c r="Z13" s="33"/>
      <c r="AA13" s="33"/>
      <c r="AB13" s="33"/>
      <c r="AC13" s="33"/>
      <c r="AD13" s="33"/>
      <c r="AE13" s="302"/>
      <c r="AF13" s="83">
        <v>3</v>
      </c>
      <c r="AG13" s="82" t="s">
        <v>73</v>
      </c>
      <c r="AI13" s="247" t="s">
        <v>140</v>
      </c>
      <c r="AJ13" s="84" t="s">
        <v>68</v>
      </c>
      <c r="AK13" t="s">
        <v>138</v>
      </c>
      <c r="AO13" s="85"/>
      <c r="AP13" s="86"/>
    </row>
    <row r="14" spans="2:42" ht="15.75" thickBot="1">
      <c r="B14" s="77"/>
      <c r="C14" s="78"/>
      <c r="D14" s="79"/>
      <c r="E14" s="80"/>
      <c r="F14" s="80"/>
      <c r="G14" s="9"/>
      <c r="H14" s="79"/>
      <c r="I14" s="80"/>
      <c r="J14" s="80"/>
      <c r="K14" s="9"/>
      <c r="L14" s="9"/>
      <c r="M14" s="26"/>
      <c r="N14" s="87"/>
      <c r="O14" s="87"/>
      <c r="P14" s="26"/>
      <c r="Q14" s="26"/>
      <c r="R14" s="26"/>
      <c r="S14" s="88"/>
      <c r="T14" s="28"/>
      <c r="U14" s="301"/>
      <c r="V14" s="33"/>
      <c r="W14" s="33"/>
      <c r="X14" s="33"/>
      <c r="Y14" s="33"/>
      <c r="Z14" s="33"/>
      <c r="AA14" s="33"/>
      <c r="AB14" s="33"/>
      <c r="AC14" s="33"/>
      <c r="AD14" s="33"/>
      <c r="AE14" s="302"/>
      <c r="AF14" s="83">
        <v>4</v>
      </c>
      <c r="AG14" s="295" t="s">
        <v>219</v>
      </c>
      <c r="AJ14" s="84"/>
      <c r="AO14" s="85"/>
      <c r="AP14" s="86"/>
    </row>
    <row r="15" spans="2:42" ht="15">
      <c r="B15" s="45">
        <v>0.041666666666666664</v>
      </c>
      <c r="C15" s="4"/>
      <c r="D15" s="36" t="str">
        <f>M11</f>
        <v>One Six Sports</v>
      </c>
      <c r="E15" s="69"/>
      <c r="F15" s="70">
        <v>8</v>
      </c>
      <c r="G15" s="9"/>
      <c r="H15" s="36" t="str">
        <f>M19</f>
        <v>Hillsborough Heat</v>
      </c>
      <c r="I15" s="69"/>
      <c r="J15" s="70">
        <v>8</v>
      </c>
      <c r="K15" s="9"/>
      <c r="L15" s="9"/>
      <c r="M15" s="10"/>
      <c r="N15" s="10"/>
      <c r="O15" s="89"/>
      <c r="P15" s="10"/>
      <c r="Q15" s="10"/>
      <c r="R15" s="10"/>
      <c r="S15" s="90"/>
      <c r="T15" s="68"/>
      <c r="V15" s="68"/>
      <c r="W15" s="68"/>
      <c r="X15" s="68"/>
      <c r="Y15" s="68"/>
      <c r="Z15" s="68"/>
      <c r="AA15" s="68"/>
      <c r="AB15" s="68"/>
      <c r="AC15" s="68"/>
      <c r="AD15" s="68"/>
      <c r="AF15" s="83">
        <v>5</v>
      </c>
      <c r="AG15" s="295" t="s">
        <v>68</v>
      </c>
      <c r="AI15" s="247" t="s">
        <v>140</v>
      </c>
      <c r="AJ15" s="84" t="s">
        <v>69</v>
      </c>
      <c r="AO15" s="85"/>
      <c r="AP15" s="86"/>
    </row>
    <row r="16" spans="2:42" ht="15.75" thickBot="1">
      <c r="B16" s="22"/>
      <c r="C16" s="4"/>
      <c r="D16" s="39" t="str">
        <f>M10</f>
        <v>Langan Baseball</v>
      </c>
      <c r="E16" s="75"/>
      <c r="F16" s="76">
        <v>3</v>
      </c>
      <c r="G16" s="9"/>
      <c r="H16" s="39" t="str">
        <f>M18</f>
        <v>Teaneck Titans</v>
      </c>
      <c r="I16" s="75"/>
      <c r="J16" s="76">
        <v>11</v>
      </c>
      <c r="K16" s="9"/>
      <c r="L16" s="9"/>
      <c r="M16" s="91" t="s">
        <v>221</v>
      </c>
      <c r="N16" s="14" t="s">
        <v>198</v>
      </c>
      <c r="O16" s="92" t="s">
        <v>199</v>
      </c>
      <c r="P16" s="14" t="s">
        <v>200</v>
      </c>
      <c r="Q16" s="14" t="s">
        <v>130</v>
      </c>
      <c r="R16" s="14" t="s">
        <v>201</v>
      </c>
      <c r="S16" s="93" t="s">
        <v>202</v>
      </c>
      <c r="T16" s="28"/>
      <c r="U16" s="301"/>
      <c r="V16" s="33"/>
      <c r="W16" s="33"/>
      <c r="X16" s="33"/>
      <c r="Y16" s="33"/>
      <c r="Z16" s="33"/>
      <c r="AA16" s="33"/>
      <c r="AB16" s="33"/>
      <c r="AC16" s="33"/>
      <c r="AD16" s="33"/>
      <c r="AE16" s="302"/>
      <c r="AF16" s="94">
        <v>6</v>
      </c>
      <c r="AG16" s="97" t="s">
        <v>72</v>
      </c>
      <c r="AI16" s="247" t="s">
        <v>140</v>
      </c>
      <c r="AJ16" s="95" t="s">
        <v>70</v>
      </c>
      <c r="AO16" s="85"/>
      <c r="AP16" s="86"/>
    </row>
    <row r="17" spans="2:42" ht="15.75" thickBot="1">
      <c r="B17" s="77"/>
      <c r="C17" s="78"/>
      <c r="D17" s="79"/>
      <c r="E17" s="80"/>
      <c r="F17" s="80"/>
      <c r="G17" s="9"/>
      <c r="H17" s="79"/>
      <c r="I17" s="80"/>
      <c r="J17" s="80"/>
      <c r="K17" s="9"/>
      <c r="L17" s="9"/>
      <c r="M17" s="96" t="str">
        <f>AG16</f>
        <v>Blue Chip Baseball</v>
      </c>
      <c r="N17" s="74">
        <f>(IF(J9&gt;J10,1,0))+(IF(J13&gt;J12,1,0))+(IF(J35&gt;J36,1,0))+(IF(J39&gt;J38,1,0))</f>
        <v>2</v>
      </c>
      <c r="O17" s="74">
        <f>(IF(J9&lt;J10,1,0))+(IF(J13&lt;J12,1,0))+(IF(J35&lt;J36,1,0))+(IF(J39&lt;J38,1,0))</f>
        <v>0</v>
      </c>
      <c r="P17" s="73">
        <f>IF(J9&lt;&gt;"",(IF(J9=J10,1,0)),0)+IF(J13&lt;&gt;"",(IF(J13=J12,1,0)),0)+IF(J35&lt;&gt;"",(IF(J35=J36,1,0)),0)+IF(J39&lt;&gt;"",(IF(J39=J38,1,0)),0)</f>
        <v>0</v>
      </c>
      <c r="Q17" s="73">
        <f>(N17*2)+(P17*1)</f>
        <v>4</v>
      </c>
      <c r="R17" s="73">
        <f>J10+J12+J36+J38</f>
        <v>4</v>
      </c>
      <c r="S17" s="74">
        <f>J9+J13+J35+J39</f>
        <v>11</v>
      </c>
      <c r="T17" s="28"/>
      <c r="U17" s="301"/>
      <c r="V17" s="33"/>
      <c r="W17" s="33"/>
      <c r="X17" s="33"/>
      <c r="Y17" s="33"/>
      <c r="Z17" s="33"/>
      <c r="AA17" s="33"/>
      <c r="AB17" s="33"/>
      <c r="AC17" s="33"/>
      <c r="AD17" s="33"/>
      <c r="AE17" s="302"/>
      <c r="AF17" s="94">
        <v>7</v>
      </c>
      <c r="AG17" s="97" t="s">
        <v>71</v>
      </c>
      <c r="AI17" s="247" t="s">
        <v>140</v>
      </c>
      <c r="AJ17" s="95" t="s">
        <v>71</v>
      </c>
      <c r="AK17" t="s">
        <v>141</v>
      </c>
      <c r="AO17" s="85"/>
      <c r="AP17" s="86"/>
    </row>
    <row r="18" spans="2:42" ht="15.75" thickBot="1">
      <c r="B18" s="30">
        <v>0.13541666666666666</v>
      </c>
      <c r="C18" s="4"/>
      <c r="D18" s="36" t="str">
        <f>M13</f>
        <v>Hudson Valley Rampage</v>
      </c>
      <c r="E18" s="69"/>
      <c r="F18" s="70">
        <v>3</v>
      </c>
      <c r="G18" s="9"/>
      <c r="H18" s="36" t="str">
        <f>M21</f>
        <v>JS Colts</v>
      </c>
      <c r="I18" s="69"/>
      <c r="J18" s="70">
        <v>9</v>
      </c>
      <c r="K18" s="9"/>
      <c r="L18" s="9"/>
      <c r="M18" s="96" t="str">
        <f>AG17</f>
        <v>Teaneck Titans</v>
      </c>
      <c r="N18" s="74">
        <f>(IF(J16&gt;J15,1,0))+(IF(J21&gt;J22,1,0))+(IF(J29&gt;J30,1,0))+(IF(J36&gt;J35,1,0))</f>
        <v>2</v>
      </c>
      <c r="O18" s="74">
        <f>(IF(J16&lt;J15,1,0))+(IF(J21&lt;J22,1,0))+(IF(J29&lt;J30,1,0))+(IF(J36&lt;J35,1,0))</f>
        <v>0</v>
      </c>
      <c r="P18" s="73">
        <f>IF(J16&lt;&gt;"",(IF(J16=J15,1,0)),0)+IF(J21&lt;&gt;"",(IF(J21=J22,1,0)),0)+IF(J29&lt;&gt;"",(IF(J29=J30,1,0)),0)+IF(J36&lt;&gt;"",(IF(J36=J35,1,0)),0)</f>
        <v>0</v>
      </c>
      <c r="Q18" s="73">
        <f>(N18*2)+(P18*1)</f>
        <v>4</v>
      </c>
      <c r="R18" s="73">
        <f>J15+J22+J30+J35</f>
        <v>10</v>
      </c>
      <c r="S18" s="74">
        <f>J16+J21+J29+J36</f>
        <v>18</v>
      </c>
      <c r="T18" s="68"/>
      <c r="V18" s="357" t="s">
        <v>133</v>
      </c>
      <c r="W18" s="358"/>
      <c r="X18" s="28"/>
      <c r="Y18" s="28"/>
      <c r="Z18" s="28"/>
      <c r="AA18" s="28"/>
      <c r="AB18" s="28"/>
      <c r="AC18" s="28"/>
      <c r="AD18" s="28"/>
      <c r="AF18" s="94">
        <v>8</v>
      </c>
      <c r="AG18" s="97" t="s">
        <v>70</v>
      </c>
      <c r="AI18" s="247" t="s">
        <v>140</v>
      </c>
      <c r="AJ18" s="97" t="s">
        <v>72</v>
      </c>
      <c r="AK18" t="s">
        <v>139</v>
      </c>
      <c r="AO18" s="85"/>
      <c r="AP18" s="86"/>
    </row>
    <row r="19" spans="2:42" ht="15.75" thickBot="1">
      <c r="B19" s="31"/>
      <c r="C19" s="4"/>
      <c r="D19" s="39" t="str">
        <f>M12</f>
        <v>JS Thunder</v>
      </c>
      <c r="E19" s="75"/>
      <c r="F19" s="76">
        <v>6</v>
      </c>
      <c r="G19" s="9"/>
      <c r="H19" s="39" t="str">
        <f>M20</f>
        <v>JS Hurricanes</v>
      </c>
      <c r="I19" s="75"/>
      <c r="J19" s="76">
        <v>1</v>
      </c>
      <c r="K19" s="9"/>
      <c r="L19" s="9"/>
      <c r="M19" s="96" t="str">
        <f>AG18</f>
        <v>Hillsborough Heat</v>
      </c>
      <c r="N19" s="74">
        <f>(IF(J10&gt;J9,1,0))+(IF(J15&gt;J16,1,0))+(IF(J32&gt;J33,1,0))+(IF(J27&gt;J26,1,0))</f>
        <v>0</v>
      </c>
      <c r="O19" s="74">
        <f>(IF(J10&lt;J9,1,0))+(IF(J15&lt;J16,1,0))+(IF(J32&lt;J33,1,0))+(IF(J27&lt;J26,1,0))</f>
        <v>2</v>
      </c>
      <c r="P19" s="73">
        <f>IF(J10&lt;&gt;"",(IF(J10=J9,1,0)),0)+IF(J15&lt;&gt;"",(IF(J15=J16,1,0)),0)+IF(J32&lt;&gt;"",(IF(J32=J33,1,0)),0)+IF(J27&lt;&gt;"",(IF(J27=J26,1,0)),0)</f>
        <v>0</v>
      </c>
      <c r="Q19" s="73">
        <f>(N19*2)+(P19*1)</f>
        <v>0</v>
      </c>
      <c r="R19" s="73">
        <f>J9+J16+J26+J33</f>
        <v>16</v>
      </c>
      <c r="S19" s="74">
        <f>J10+J15+J27+J32</f>
        <v>8</v>
      </c>
      <c r="T19" s="28"/>
      <c r="U19" s="301"/>
      <c r="V19" s="284">
        <v>1</v>
      </c>
      <c r="W19" s="285" t="s">
        <v>130</v>
      </c>
      <c r="X19" s="281"/>
      <c r="Y19" s="281"/>
      <c r="Z19" s="281"/>
      <c r="AA19" s="281"/>
      <c r="AB19" s="281"/>
      <c r="AC19" s="281"/>
      <c r="AD19" s="281"/>
      <c r="AE19" s="302"/>
      <c r="AF19" s="94">
        <v>9</v>
      </c>
      <c r="AG19" s="97" t="s">
        <v>214</v>
      </c>
      <c r="AI19" s="247" t="s">
        <v>140</v>
      </c>
      <c r="AJ19" s="95" t="s">
        <v>73</v>
      </c>
      <c r="AO19" s="85"/>
      <c r="AP19" s="86"/>
    </row>
    <row r="20" spans="2:42" ht="15.75" thickBot="1">
      <c r="B20" s="77"/>
      <c r="C20" s="78"/>
      <c r="D20" s="79"/>
      <c r="E20" s="80"/>
      <c r="F20" s="80"/>
      <c r="G20" s="9"/>
      <c r="H20" s="79"/>
      <c r="I20" s="80"/>
      <c r="J20" s="80"/>
      <c r="K20" s="9"/>
      <c r="L20" s="9"/>
      <c r="M20" s="96" t="str">
        <f>AG19</f>
        <v>JS Hurricanes</v>
      </c>
      <c r="N20" s="74">
        <f>(IF(J12&gt;J13,1,0))+(IF(J19&gt;J18,1,0))+(IF(J26&gt;J27,1,0))+(IF(J30&gt;J29,1,0))</f>
        <v>0</v>
      </c>
      <c r="O20" s="74">
        <f>(IF(J12&lt;J13,1,0))+(IF(J19&lt;J18,1,0))+(IF(J26&lt;J27,1,0))+(IF(J30&lt;J29,1,0))</f>
        <v>2</v>
      </c>
      <c r="P20" s="73">
        <f>IF(J12&lt;&gt;"",(IF(J12=J13,1,0)),0)+IF(J19&lt;&gt;"",(IF(J19=J18,1,0)),0)+IF(J26&lt;&gt;"",(IF(J26=J27,1,0)),0)+IF(J30&lt;&gt;"",(IF(J30=J29,1,0)),0)</f>
        <v>0</v>
      </c>
      <c r="Q20" s="73">
        <f>(N20*2)+(P20*1)</f>
        <v>0</v>
      </c>
      <c r="R20" s="73">
        <f>J13+J18+J27+J29</f>
        <v>15</v>
      </c>
      <c r="S20" s="74">
        <f>J12++J19+J26+J30</f>
        <v>5</v>
      </c>
      <c r="T20" s="28"/>
      <c r="U20" s="301"/>
      <c r="V20" s="282">
        <v>2</v>
      </c>
      <c r="W20" s="283" t="s">
        <v>131</v>
      </c>
      <c r="X20" s="291"/>
      <c r="Y20" s="291"/>
      <c r="Z20" s="291"/>
      <c r="AA20" s="291"/>
      <c r="AB20" s="291"/>
      <c r="AC20" s="291"/>
      <c r="AD20" s="291"/>
      <c r="AE20" s="302"/>
      <c r="AF20" s="94">
        <v>10</v>
      </c>
      <c r="AG20" s="97" t="s">
        <v>74</v>
      </c>
      <c r="AI20" s="247" t="s">
        <v>140</v>
      </c>
      <c r="AJ20" s="95" t="s">
        <v>74</v>
      </c>
      <c r="AO20" s="85"/>
      <c r="AP20" s="86"/>
    </row>
    <row r="21" spans="2:42" ht="15.75" thickBot="1">
      <c r="B21" s="30">
        <v>0.22916666666666666</v>
      </c>
      <c r="C21" s="4"/>
      <c r="D21" s="20" t="str">
        <f>M10</f>
        <v>Langan Baseball</v>
      </c>
      <c r="E21" s="98"/>
      <c r="F21" s="70">
        <v>5</v>
      </c>
      <c r="G21" s="9"/>
      <c r="H21" s="20" t="str">
        <f>M18</f>
        <v>Teaneck Titans</v>
      </c>
      <c r="I21" s="69"/>
      <c r="J21" s="70">
        <v>7</v>
      </c>
      <c r="K21" s="9"/>
      <c r="L21" s="9"/>
      <c r="M21" s="96" t="str">
        <f>AG20</f>
        <v>JS Colts</v>
      </c>
      <c r="N21" s="74">
        <f>(IF(J18&gt;J19,1,0))+(IF(J22&gt;J21,1,0))+(IF(J33&gt;J32,1,0))+(IF(J38&gt;J39,1,0))</f>
        <v>1</v>
      </c>
      <c r="O21" s="74">
        <f>(IF(J18&lt;J19,1,0))+(IF(J22&lt;J21,1,0))+(IF(J33&lt;J32,1,0))+(IF(J38&lt;J39,1,0))</f>
        <v>1</v>
      </c>
      <c r="P21" s="73">
        <f>IF(J18&lt;&gt;"",(IF(J18=J19,1,0)),0)+IF(J22&lt;&gt;"",(IF(J22=J21,1,0)),0)+IF(J33&lt;&gt;"",(IF(J33=J32,1,0)),0)+IF(J38&lt;&gt;"",(IF(J38=J39,1,0)),0)</f>
        <v>0</v>
      </c>
      <c r="Q21" s="73">
        <f>(N21*2)+(P21*1)</f>
        <v>2</v>
      </c>
      <c r="R21" s="73">
        <f>J19+J21+J32+J39</f>
        <v>8</v>
      </c>
      <c r="S21" s="74">
        <f>J18+J22+J33+J38</f>
        <v>11</v>
      </c>
      <c r="T21" s="68"/>
      <c r="V21" s="282">
        <v>3</v>
      </c>
      <c r="W21" s="277" t="s">
        <v>132</v>
      </c>
      <c r="X21" s="281"/>
      <c r="Y21" s="281"/>
      <c r="Z21" s="281"/>
      <c r="AA21" s="281"/>
      <c r="AB21" s="281"/>
      <c r="AC21" s="281"/>
      <c r="AD21" s="281"/>
      <c r="AF21" s="143">
        <v>11</v>
      </c>
      <c r="AG21" s="144"/>
      <c r="AO21" s="85"/>
      <c r="AP21" s="86"/>
    </row>
    <row r="22" spans="2:42" ht="15.75" thickBot="1">
      <c r="B22" s="31"/>
      <c r="C22" s="16"/>
      <c r="D22" s="23" t="str">
        <f>M13</f>
        <v>Hudson Valley Rampage</v>
      </c>
      <c r="E22" s="101"/>
      <c r="F22" s="76">
        <v>5</v>
      </c>
      <c r="G22" s="12"/>
      <c r="H22" s="23" t="str">
        <f>M21</f>
        <v>JS Colts</v>
      </c>
      <c r="I22" s="75"/>
      <c r="J22" s="76">
        <v>2</v>
      </c>
      <c r="K22" s="9"/>
      <c r="L22" s="9"/>
      <c r="R22" s="9"/>
      <c r="S22" s="102"/>
      <c r="T22" s="28"/>
      <c r="U22" s="301"/>
      <c r="W22" s="328" t="s">
        <v>134</v>
      </c>
      <c r="X22" s="328"/>
      <c r="Y22" s="328"/>
      <c r="Z22" s="328"/>
      <c r="AA22" s="328"/>
      <c r="AB22" s="328"/>
      <c r="AC22" s="328"/>
      <c r="AE22" s="301"/>
      <c r="AF22" s="143">
        <v>12</v>
      </c>
      <c r="AG22" s="144"/>
      <c r="AO22" s="85"/>
      <c r="AP22" s="86"/>
    </row>
    <row r="23" spans="2:42" ht="15.75" thickBot="1">
      <c r="B23" s="4"/>
      <c r="G23" s="9"/>
      <c r="K23" s="4"/>
      <c r="L23" s="9"/>
      <c r="M23" s="103" t="s">
        <v>222</v>
      </c>
      <c r="N23" s="350" t="s">
        <v>197</v>
      </c>
      <c r="O23" s="351"/>
      <c r="P23" s="351"/>
      <c r="Q23" s="351"/>
      <c r="R23" s="351"/>
      <c r="S23" s="352"/>
      <c r="T23" s="68"/>
      <c r="V23" s="357" t="s">
        <v>129</v>
      </c>
      <c r="W23" s="359"/>
      <c r="X23" s="292" t="s">
        <v>198</v>
      </c>
      <c r="Y23" s="293" t="s">
        <v>199</v>
      </c>
      <c r="Z23" s="292" t="s">
        <v>200</v>
      </c>
      <c r="AA23" s="292" t="s">
        <v>130</v>
      </c>
      <c r="AB23" s="292" t="s">
        <v>201</v>
      </c>
      <c r="AC23" s="292" t="s">
        <v>202</v>
      </c>
      <c r="AD23" s="28"/>
      <c r="AF23" s="143">
        <v>13</v>
      </c>
      <c r="AG23" s="144"/>
      <c r="AO23" s="85"/>
      <c r="AP23" s="86"/>
    </row>
    <row r="24" spans="2:42" ht="15.75" thickBot="1">
      <c r="B24" s="171" t="s">
        <v>208</v>
      </c>
      <c r="C24" s="5"/>
      <c r="D24" s="63" t="str">
        <f>D6</f>
        <v>Little Silver</v>
      </c>
      <c r="E24" s="7"/>
      <c r="F24" s="8"/>
      <c r="G24" s="7"/>
      <c r="H24" s="6" t="str">
        <f>H6</f>
        <v>Fair Haven</v>
      </c>
      <c r="I24" s="7"/>
      <c r="J24" s="8"/>
      <c r="K24" s="9"/>
      <c r="L24" s="9"/>
      <c r="M24" s="40">
        <v>1</v>
      </c>
      <c r="N24" s="353" t="s">
        <v>321</v>
      </c>
      <c r="O24" s="323"/>
      <c r="P24" s="323"/>
      <c r="Q24" s="323"/>
      <c r="R24" s="323"/>
      <c r="S24" s="324"/>
      <c r="V24" s="286" t="s">
        <v>217</v>
      </c>
      <c r="W24" s="282"/>
      <c r="X24" s="282"/>
      <c r="Y24" s="282"/>
      <c r="Z24" s="282"/>
      <c r="AA24" s="282"/>
      <c r="AB24" s="282"/>
      <c r="AC24" s="282"/>
      <c r="AD24" s="4"/>
      <c r="AF24" s="143">
        <v>14</v>
      </c>
      <c r="AG24" s="144"/>
      <c r="AO24" s="85"/>
      <c r="AP24" s="86"/>
    </row>
    <row r="25" spans="2:42" ht="15.75" thickBot="1">
      <c r="B25" s="174">
        <v>40727</v>
      </c>
      <c r="C25" s="16"/>
      <c r="D25" s="65" t="str">
        <f>D7</f>
        <v>Library</v>
      </c>
      <c r="E25" s="9"/>
      <c r="F25" s="104" t="s">
        <v>196</v>
      </c>
      <c r="G25" s="9"/>
      <c r="H25" s="11" t="str">
        <f>H7</f>
        <v>Sportsman</v>
      </c>
      <c r="I25" s="9"/>
      <c r="J25" s="104" t="s">
        <v>196</v>
      </c>
      <c r="K25" s="9"/>
      <c r="L25" s="9"/>
      <c r="M25" s="41">
        <v>2</v>
      </c>
      <c r="N25" s="354" t="s">
        <v>253</v>
      </c>
      <c r="O25" s="355"/>
      <c r="P25" s="355"/>
      <c r="Q25" s="355"/>
      <c r="R25" s="355"/>
      <c r="S25" s="356"/>
      <c r="V25" s="286" t="s">
        <v>217</v>
      </c>
      <c r="W25" s="288"/>
      <c r="X25" s="282"/>
      <c r="Y25" s="282"/>
      <c r="Z25" s="282"/>
      <c r="AA25" s="282"/>
      <c r="AB25" s="282"/>
      <c r="AC25" s="282"/>
      <c r="AD25" s="34"/>
      <c r="AF25" s="145">
        <v>15</v>
      </c>
      <c r="AG25" s="146"/>
      <c r="AO25" s="85"/>
      <c r="AP25" s="86"/>
    </row>
    <row r="26" spans="2:42" ht="15.75" thickBot="1">
      <c r="B26" s="45">
        <v>0.3541666666666667</v>
      </c>
      <c r="C26" s="4"/>
      <c r="D26" s="36" t="str">
        <f>M12</f>
        <v>JS Thunder</v>
      </c>
      <c r="E26" s="69"/>
      <c r="F26" s="70"/>
      <c r="G26" s="9"/>
      <c r="H26" s="36" t="str">
        <f>M20</f>
        <v>JS Hurricanes</v>
      </c>
      <c r="I26" s="69"/>
      <c r="J26" s="70"/>
      <c r="K26" s="9"/>
      <c r="L26" s="9"/>
      <c r="M26" s="41">
        <v>3</v>
      </c>
      <c r="N26" s="354" t="s">
        <v>322</v>
      </c>
      <c r="O26" s="355"/>
      <c r="P26" s="355"/>
      <c r="Q26" s="355"/>
      <c r="R26" s="355"/>
      <c r="S26" s="356"/>
      <c r="V26" s="287" t="s">
        <v>221</v>
      </c>
      <c r="W26" s="282"/>
      <c r="X26" s="282"/>
      <c r="Y26" s="282"/>
      <c r="Z26" s="282"/>
      <c r="AA26" s="282"/>
      <c r="AB26" s="282"/>
      <c r="AC26" s="282"/>
      <c r="AD26" s="4"/>
      <c r="AF26" s="107" t="s">
        <v>223</v>
      </c>
      <c r="AG26" s="108" t="s">
        <v>110</v>
      </c>
      <c r="AO26" s="85"/>
      <c r="AP26" s="86"/>
    </row>
    <row r="27" spans="2:42" ht="15.75" thickBot="1">
      <c r="B27" s="22"/>
      <c r="C27" s="4"/>
      <c r="D27" s="39" t="str">
        <f>M11</f>
        <v>One Six Sports</v>
      </c>
      <c r="E27" s="75"/>
      <c r="F27" s="76"/>
      <c r="G27" s="9"/>
      <c r="H27" s="39" t="str">
        <f>M19</f>
        <v>Hillsborough Heat</v>
      </c>
      <c r="I27" s="75"/>
      <c r="J27" s="76"/>
      <c r="K27" s="9"/>
      <c r="L27" s="9"/>
      <c r="M27" s="42">
        <v>4</v>
      </c>
      <c r="N27" s="329" t="s">
        <v>254</v>
      </c>
      <c r="O27" s="326"/>
      <c r="P27" s="326"/>
      <c r="Q27" s="326"/>
      <c r="R27" s="326"/>
      <c r="S27" s="327"/>
      <c r="V27" s="287" t="s">
        <v>221</v>
      </c>
      <c r="W27" s="282"/>
      <c r="X27" s="282"/>
      <c r="Y27" s="282"/>
      <c r="Z27" s="282"/>
      <c r="AA27" s="282"/>
      <c r="AB27" s="282"/>
      <c r="AC27" s="282"/>
      <c r="AD27" s="4"/>
      <c r="AF27" s="109" t="s">
        <v>207</v>
      </c>
      <c r="AG27" s="110" t="s">
        <v>224</v>
      </c>
      <c r="AO27" s="85"/>
      <c r="AP27" s="86"/>
    </row>
    <row r="28" spans="2:42" ht="15.75" thickBot="1">
      <c r="B28" s="77"/>
      <c r="C28" s="78"/>
      <c r="D28" s="79"/>
      <c r="E28" s="80"/>
      <c r="F28" s="80"/>
      <c r="G28" s="9"/>
      <c r="H28" s="79"/>
      <c r="I28" s="80"/>
      <c r="J28" s="80"/>
      <c r="K28" s="9"/>
      <c r="L28" s="9"/>
      <c r="M28" s="68"/>
      <c r="N28" s="68"/>
      <c r="O28" s="68"/>
      <c r="P28" s="68"/>
      <c r="Q28" s="68"/>
      <c r="R28" s="68"/>
      <c r="S28" s="28"/>
      <c r="AF28" s="111"/>
      <c r="AG28" s="112" t="s">
        <v>62</v>
      </c>
      <c r="AO28" s="85"/>
      <c r="AP28" s="86"/>
    </row>
    <row r="29" spans="2:42" ht="15">
      <c r="B29" s="30">
        <v>0.4479166666666667</v>
      </c>
      <c r="C29" s="4"/>
      <c r="D29" s="36" t="str">
        <f>M10</f>
        <v>Langan Baseball</v>
      </c>
      <c r="E29" s="69"/>
      <c r="F29" s="70"/>
      <c r="G29" s="9"/>
      <c r="H29" s="36" t="str">
        <f>M18</f>
        <v>Teaneck Titans</v>
      </c>
      <c r="I29" s="69"/>
      <c r="J29" s="70"/>
      <c r="K29" s="9"/>
      <c r="L29" s="9"/>
      <c r="M29" s="113"/>
      <c r="N29" s="114"/>
      <c r="O29" s="114"/>
      <c r="P29" s="114"/>
      <c r="Q29" s="114"/>
      <c r="R29" s="114"/>
      <c r="S29" s="115"/>
      <c r="AF29" s="109" t="s">
        <v>226</v>
      </c>
      <c r="AG29" s="110" t="s">
        <v>249</v>
      </c>
      <c r="AO29" s="85"/>
      <c r="AP29" s="86"/>
    </row>
    <row r="30" spans="2:42" ht="16.5" thickBot="1">
      <c r="B30" s="31"/>
      <c r="C30" s="4"/>
      <c r="D30" s="39" t="str">
        <f>M12</f>
        <v>JS Thunder</v>
      </c>
      <c r="E30" s="75"/>
      <c r="F30" s="76"/>
      <c r="G30" s="9"/>
      <c r="H30" s="39" t="str">
        <f>M20</f>
        <v>JS Hurricanes</v>
      </c>
      <c r="I30" s="75"/>
      <c r="J30" s="76"/>
      <c r="K30" s="9"/>
      <c r="L30" s="9"/>
      <c r="M30" s="381" t="str">
        <f>AG26</f>
        <v>11U 50_70</v>
      </c>
      <c r="N30" s="382"/>
      <c r="O30" s="382"/>
      <c r="P30" s="382"/>
      <c r="Q30" s="382"/>
      <c r="R30" s="382"/>
      <c r="S30" s="383"/>
      <c r="AF30" s="111"/>
      <c r="AG30" s="112" t="s">
        <v>63</v>
      </c>
      <c r="AO30" s="85"/>
      <c r="AP30" s="86"/>
    </row>
    <row r="31" spans="2:42" ht="16.5" thickBot="1">
      <c r="B31" s="77"/>
      <c r="C31" s="78"/>
      <c r="D31" s="79"/>
      <c r="E31" s="80"/>
      <c r="F31" s="80"/>
      <c r="G31" s="9"/>
      <c r="H31" s="79"/>
      <c r="I31" s="80"/>
      <c r="J31" s="80"/>
      <c r="K31" s="9"/>
      <c r="L31" s="9"/>
      <c r="M31" s="381" t="s">
        <v>209</v>
      </c>
      <c r="N31" s="382"/>
      <c r="O31" s="382"/>
      <c r="P31" s="382"/>
      <c r="Q31" s="382"/>
      <c r="R31" s="382"/>
      <c r="S31" s="383"/>
      <c r="AF31" s="147" t="s">
        <v>228</v>
      </c>
      <c r="AG31" s="148"/>
      <c r="AO31" s="85"/>
      <c r="AP31" s="86"/>
    </row>
    <row r="32" spans="2:42" ht="15.75" thickBot="1">
      <c r="B32" s="30">
        <v>0.041666666666666664</v>
      </c>
      <c r="C32" s="4"/>
      <c r="D32" s="36" t="str">
        <f>M11</f>
        <v>One Six Sports</v>
      </c>
      <c r="E32" s="117"/>
      <c r="F32" s="51"/>
      <c r="G32" s="9"/>
      <c r="H32" s="36" t="str">
        <f>M19</f>
        <v>Hillsborough Heat</v>
      </c>
      <c r="I32" s="69"/>
      <c r="J32" s="70"/>
      <c r="K32" s="9"/>
      <c r="L32" s="9"/>
      <c r="M32" s="118"/>
      <c r="N32" s="86"/>
      <c r="O32" s="86"/>
      <c r="P32" s="86"/>
      <c r="Q32" s="86"/>
      <c r="R32" s="86"/>
      <c r="S32" s="119"/>
      <c r="AF32" s="149"/>
      <c r="AG32" s="150"/>
      <c r="AO32" s="85"/>
      <c r="AP32" s="86"/>
    </row>
    <row r="33" spans="2:42" ht="15.75" thickBot="1">
      <c r="B33" s="31"/>
      <c r="C33" s="4"/>
      <c r="D33" s="49" t="str">
        <f>M13</f>
        <v>Hudson Valley Rampage</v>
      </c>
      <c r="E33" s="9"/>
      <c r="F33" s="13"/>
      <c r="G33" s="9"/>
      <c r="H33" s="49" t="str">
        <f>M21</f>
        <v>JS Colts</v>
      </c>
      <c r="I33" s="75"/>
      <c r="J33" s="76"/>
      <c r="K33" s="9"/>
      <c r="L33" s="9"/>
      <c r="M33" s="330" t="str">
        <f>IF(J46&lt;&gt;"",(IF(J46&gt;J47,F46,F47)),"")</f>
        <v>Blue Chip Baseball </v>
      </c>
      <c r="N33" s="331"/>
      <c r="O33" s="331"/>
      <c r="P33" s="331"/>
      <c r="Q33" s="331"/>
      <c r="R33" s="331"/>
      <c r="S33" s="332"/>
      <c r="AP33" s="86"/>
    </row>
    <row r="34" spans="2:42" ht="15.75" thickBot="1">
      <c r="B34" s="77"/>
      <c r="C34" s="78"/>
      <c r="D34" s="79"/>
      <c r="E34" s="80"/>
      <c r="F34" s="80"/>
      <c r="G34" s="9"/>
      <c r="H34" s="79"/>
      <c r="I34" s="80"/>
      <c r="J34" s="80"/>
      <c r="K34" s="9"/>
      <c r="L34" s="9"/>
      <c r="M34" s="330"/>
      <c r="N34" s="331"/>
      <c r="O34" s="331"/>
      <c r="P34" s="331"/>
      <c r="Q34" s="331"/>
      <c r="R34" s="331"/>
      <c r="S34" s="332"/>
      <c r="AP34" s="86"/>
    </row>
    <row r="35" spans="2:42" ht="15.75" thickBot="1">
      <c r="B35" s="30">
        <v>0.13541666666666666</v>
      </c>
      <c r="C35" s="4"/>
      <c r="D35" s="36" t="str">
        <f>M9</f>
        <v>Frozen Ropes</v>
      </c>
      <c r="E35" s="69"/>
      <c r="F35" s="70"/>
      <c r="G35" s="9"/>
      <c r="H35" s="36" t="str">
        <f>M17</f>
        <v>Blue Chip Baseball</v>
      </c>
      <c r="I35" s="69"/>
      <c r="J35" s="70"/>
      <c r="K35" s="4"/>
      <c r="L35" s="9"/>
      <c r="M35" s="122"/>
      <c r="N35" s="123"/>
      <c r="O35" s="123"/>
      <c r="P35" s="123"/>
      <c r="Q35" s="123"/>
      <c r="R35" s="123"/>
      <c r="S35" s="124"/>
      <c r="AP35" s="86"/>
    </row>
    <row r="36" spans="2:42" ht="15.75" thickBot="1">
      <c r="B36" s="31"/>
      <c r="C36" s="4"/>
      <c r="D36" s="39" t="str">
        <f>M10</f>
        <v>Langan Baseball</v>
      </c>
      <c r="E36" s="75"/>
      <c r="F36" s="76"/>
      <c r="G36" s="9"/>
      <c r="H36" s="39" t="str">
        <f>M18</f>
        <v>Teaneck Titans</v>
      </c>
      <c r="I36" s="75"/>
      <c r="J36" s="76"/>
      <c r="K36" s="4"/>
      <c r="L36" s="9"/>
      <c r="M36" s="125"/>
      <c r="N36" s="33"/>
      <c r="O36" s="33"/>
      <c r="P36" s="28"/>
      <c r="Q36" s="28"/>
      <c r="R36" s="28"/>
      <c r="S36" s="28"/>
      <c r="AO36" s="86"/>
      <c r="AP36" s="86"/>
    </row>
    <row r="37" spans="2:42" ht="15.75" thickBot="1">
      <c r="B37" s="77"/>
      <c r="C37" s="78"/>
      <c r="D37" s="79"/>
      <c r="E37" s="80"/>
      <c r="F37" s="80"/>
      <c r="G37" s="9"/>
      <c r="H37" s="79"/>
      <c r="I37" s="80"/>
      <c r="J37" s="80"/>
      <c r="K37" s="9"/>
      <c r="L37" s="9"/>
      <c r="M37" s="68"/>
      <c r="N37" s="68"/>
      <c r="O37" s="68"/>
      <c r="P37" s="68"/>
      <c r="Q37" s="68"/>
      <c r="R37" s="28"/>
      <c r="S37" s="28"/>
      <c r="AO37" s="86"/>
      <c r="AP37" s="86"/>
    </row>
    <row r="38" spans="2:12" ht="15">
      <c r="B38" s="30">
        <v>0.22916666666666666</v>
      </c>
      <c r="C38" s="4"/>
      <c r="D38" s="20" t="str">
        <f>M13</f>
        <v>Hudson Valley Rampage</v>
      </c>
      <c r="E38" s="98"/>
      <c r="F38" s="70"/>
      <c r="G38" s="9"/>
      <c r="H38" s="36" t="str">
        <f>M21</f>
        <v>JS Colts</v>
      </c>
      <c r="I38" s="126"/>
      <c r="J38" s="51"/>
      <c r="K38" s="4"/>
      <c r="L38" s="9"/>
    </row>
    <row r="39" spans="2:19" ht="15.75" thickBot="1">
      <c r="B39" s="31"/>
      <c r="C39" s="16"/>
      <c r="D39" s="23" t="str">
        <f>M9</f>
        <v>Frozen Ropes</v>
      </c>
      <c r="E39" s="101"/>
      <c r="F39" s="76"/>
      <c r="G39" s="12"/>
      <c r="H39" s="39" t="str">
        <f>M17</f>
        <v>Blue Chip Baseball</v>
      </c>
      <c r="I39" s="127"/>
      <c r="J39" s="52"/>
      <c r="K39" s="34"/>
      <c r="L39" s="28"/>
      <c r="M39" s="128"/>
      <c r="N39" s="28"/>
      <c r="O39" s="9"/>
      <c r="P39" s="9"/>
      <c r="Q39" s="9"/>
      <c r="R39" s="9"/>
      <c r="S39" s="9"/>
    </row>
    <row r="40" spans="2:19" ht="15.75" thickBot="1">
      <c r="B40" s="16"/>
      <c r="K40" s="34"/>
      <c r="L40" s="34"/>
      <c r="M40" s="128"/>
      <c r="N40" s="28"/>
      <c r="O40" s="9"/>
      <c r="P40" s="9"/>
      <c r="Q40" s="9"/>
      <c r="R40" s="9"/>
      <c r="S40" s="9"/>
    </row>
    <row r="41" spans="2:19" ht="15">
      <c r="B41" s="171" t="s">
        <v>229</v>
      </c>
      <c r="D41" s="130" t="str">
        <f>D24</f>
        <v>Little Silver</v>
      </c>
      <c r="E41" s="7"/>
      <c r="F41" s="334" t="s">
        <v>197</v>
      </c>
      <c r="G41" s="334"/>
      <c r="H41" s="335"/>
      <c r="I41" s="7"/>
      <c r="J41" s="8"/>
      <c r="K41" s="28"/>
      <c r="L41" s="28"/>
      <c r="M41" s="130" t="str">
        <f>AG29</f>
        <v>Fair Haven</v>
      </c>
      <c r="N41" s="333" t="s">
        <v>197</v>
      </c>
      <c r="O41" s="334"/>
      <c r="P41" s="334"/>
      <c r="Q41" s="334"/>
      <c r="R41" s="335"/>
      <c r="S41" s="8"/>
    </row>
    <row r="42" spans="2:19" ht="15.75" thickBot="1">
      <c r="B42" s="260">
        <v>40728</v>
      </c>
      <c r="C42" s="16"/>
      <c r="D42" s="132" t="str">
        <f>D25</f>
        <v>Library</v>
      </c>
      <c r="E42" s="12"/>
      <c r="F42" s="345"/>
      <c r="G42" s="345"/>
      <c r="H42" s="346"/>
      <c r="I42" s="12" t="s">
        <v>196</v>
      </c>
      <c r="J42" s="13" t="s">
        <v>196</v>
      </c>
      <c r="K42" s="28"/>
      <c r="L42" s="28"/>
      <c r="M42" s="132" t="str">
        <f>AG30</f>
        <v>Sportsman</v>
      </c>
      <c r="N42" s="336"/>
      <c r="O42" s="337"/>
      <c r="P42" s="337"/>
      <c r="Q42" s="337"/>
      <c r="R42" s="338"/>
      <c r="S42" s="13" t="s">
        <v>196</v>
      </c>
    </row>
    <row r="43" spans="2:19" ht="15">
      <c r="B43" s="30">
        <v>0.375</v>
      </c>
      <c r="D43" s="51" t="s">
        <v>230</v>
      </c>
      <c r="E43" s="133"/>
      <c r="F43" s="322" t="str">
        <f>N27</f>
        <v>Teaneck Titans </v>
      </c>
      <c r="G43" s="323"/>
      <c r="H43" s="324"/>
      <c r="I43" s="134"/>
      <c r="J43" s="51">
        <v>1</v>
      </c>
      <c r="K43" s="28"/>
      <c r="L43" s="263">
        <v>0.375</v>
      </c>
      <c r="M43" s="261" t="s">
        <v>231</v>
      </c>
      <c r="N43" s="384" t="str">
        <f>N26</f>
        <v>JS Thunder </v>
      </c>
      <c r="O43" s="385"/>
      <c r="P43" s="385"/>
      <c r="Q43" s="385"/>
      <c r="R43" s="385"/>
      <c r="S43" s="183">
        <v>3</v>
      </c>
    </row>
    <row r="44" spans="2:19" ht="15.75" thickBot="1">
      <c r="B44" s="31"/>
      <c r="D44" s="52" t="s">
        <v>213</v>
      </c>
      <c r="E44" s="135"/>
      <c r="F44" s="325" t="str">
        <f>N24</f>
        <v>Blue Chip Baseball </v>
      </c>
      <c r="G44" s="326"/>
      <c r="H44" s="327"/>
      <c r="I44" s="136"/>
      <c r="J44" s="52">
        <v>2</v>
      </c>
      <c r="K44" s="28"/>
      <c r="L44" s="264"/>
      <c r="M44" s="262" t="s">
        <v>212</v>
      </c>
      <c r="N44" s="386" t="str">
        <f>N25</f>
        <v>One six sports </v>
      </c>
      <c r="O44" s="387"/>
      <c r="P44" s="387"/>
      <c r="Q44" s="387"/>
      <c r="R44" s="387"/>
      <c r="S44" s="280">
        <v>5</v>
      </c>
    </row>
    <row r="45" spans="2:19" ht="15.75" thickBot="1">
      <c r="B45" s="137"/>
      <c r="C45" s="78"/>
      <c r="D45" s="80"/>
      <c r="E45" s="138"/>
      <c r="F45" s="139"/>
      <c r="G45" s="139"/>
      <c r="H45" s="139"/>
      <c r="I45" s="138"/>
      <c r="J45" s="80"/>
      <c r="K45" s="28"/>
      <c r="L45" s="35"/>
      <c r="M45" s="131"/>
      <c r="N45" s="35"/>
      <c r="O45" s="47"/>
      <c r="P45" s="47"/>
      <c r="Q45" s="47"/>
      <c r="R45" s="47"/>
      <c r="S45" s="47"/>
    </row>
    <row r="46" spans="2:19" ht="15.75" thickBot="1">
      <c r="B46" s="30">
        <v>0.46875</v>
      </c>
      <c r="D46" s="51" t="s">
        <v>232</v>
      </c>
      <c r="E46" s="140"/>
      <c r="F46" s="322" t="str">
        <f>IF(J43&lt;&gt;"",(IF(J43&gt;J44,F43,F44)),"")</f>
        <v>Blue Chip Baseball </v>
      </c>
      <c r="G46" s="323"/>
      <c r="H46" s="324"/>
      <c r="I46" s="141"/>
      <c r="J46" s="51">
        <v>4</v>
      </c>
      <c r="K46" s="28"/>
      <c r="L46" s="131"/>
      <c r="M46" s="131"/>
      <c r="N46" s="35"/>
      <c r="O46" s="47"/>
      <c r="P46" s="47"/>
      <c r="Q46" s="47"/>
      <c r="R46" s="47"/>
      <c r="S46" s="47"/>
    </row>
    <row r="47" spans="2:19" ht="15.75" thickBot="1">
      <c r="B47" s="31"/>
      <c r="D47" s="52" t="s">
        <v>233</v>
      </c>
      <c r="E47" s="142"/>
      <c r="F47" s="322" t="str">
        <f>IF(S43&lt;&gt;"",(IF(S43&gt;S44,N43,N44)),"")</f>
        <v>One six sports </v>
      </c>
      <c r="G47" s="323"/>
      <c r="H47" s="324"/>
      <c r="I47" s="53"/>
      <c r="J47" s="52">
        <v>3</v>
      </c>
      <c r="K47" s="28"/>
      <c r="L47" s="131"/>
      <c r="M47" s="34"/>
      <c r="N47" s="34"/>
      <c r="O47" s="4"/>
      <c r="P47" s="4"/>
      <c r="Q47" s="4"/>
      <c r="R47" s="4"/>
      <c r="S47" s="4"/>
    </row>
    <row r="51" ht="15.75">
      <c r="H51" s="317" t="s">
        <v>51</v>
      </c>
    </row>
    <row r="52" ht="15.75">
      <c r="H52" s="318" t="s">
        <v>52</v>
      </c>
    </row>
    <row r="53" ht="15.75">
      <c r="H53" s="319" t="s">
        <v>53</v>
      </c>
    </row>
  </sheetData>
  <sheetProtection/>
  <mergeCells count="25">
    <mergeCell ref="B1:K3"/>
    <mergeCell ref="M1:S3"/>
    <mergeCell ref="B5:K5"/>
    <mergeCell ref="M5:S5"/>
    <mergeCell ref="N27:S27"/>
    <mergeCell ref="M30:S30"/>
    <mergeCell ref="AF9:AG9"/>
    <mergeCell ref="AF10:AG10"/>
    <mergeCell ref="N23:S23"/>
    <mergeCell ref="N24:S24"/>
    <mergeCell ref="N25:S25"/>
    <mergeCell ref="N26:S26"/>
    <mergeCell ref="W22:AC22"/>
    <mergeCell ref="V18:W18"/>
    <mergeCell ref="V23:W23"/>
    <mergeCell ref="F44:H44"/>
    <mergeCell ref="F46:H46"/>
    <mergeCell ref="F47:H47"/>
    <mergeCell ref="M31:S31"/>
    <mergeCell ref="M33:S34"/>
    <mergeCell ref="F41:H42"/>
    <mergeCell ref="F43:H43"/>
    <mergeCell ref="N43:R43"/>
    <mergeCell ref="N44:R44"/>
    <mergeCell ref="N41:R42"/>
  </mergeCells>
  <printOptions/>
  <pageMargins left="0.7" right="0.7" top="0.75" bottom="0.75" header="0.3" footer="0.3"/>
  <pageSetup fitToHeight="1" fitToWidth="1" horizontalDpi="600" verticalDpi="600" orientation="landscape" paperSize="3" scale="86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P57"/>
  <sheetViews>
    <sheetView zoomScalePageLayoutView="0" workbookViewId="0" topLeftCell="A22">
      <selection activeCell="A38" sqref="A38"/>
    </sheetView>
  </sheetViews>
  <sheetFormatPr defaultColWidth="8.8515625" defaultRowHeight="15"/>
  <cols>
    <col min="1" max="1" width="2.421875" style="0" customWidth="1"/>
    <col min="2" max="2" width="9.00390625" style="0" customWidth="1"/>
    <col min="3" max="3" width="1.8515625" style="0" customWidth="1"/>
    <col min="4" max="4" width="27.140625" style="0" customWidth="1"/>
    <col min="5" max="5" width="0.13671875" style="0" customWidth="1"/>
    <col min="6" max="6" width="8.7109375" style="0" customWidth="1"/>
    <col min="7" max="7" width="3.421875" style="0" customWidth="1"/>
    <col min="8" max="8" width="27.421875" style="0" customWidth="1"/>
    <col min="9" max="9" width="0" style="0" hidden="1" customWidth="1"/>
    <col min="10" max="10" width="8.7109375" style="0" customWidth="1"/>
    <col min="11" max="11" width="9.00390625" style="0" customWidth="1"/>
    <col min="12" max="12" width="8.7109375" style="0" customWidth="1"/>
    <col min="13" max="13" width="27.421875" style="0" customWidth="1"/>
    <col min="14" max="19" width="8.7109375" style="0" customWidth="1"/>
    <col min="20" max="20" width="6.7109375" style="0" customWidth="1"/>
    <col min="21" max="21" width="5.140625" style="300" customWidth="1"/>
    <col min="22" max="22" width="9.421875" style="0" hidden="1" customWidth="1"/>
    <col min="23" max="23" width="15.00390625" style="0" hidden="1" customWidth="1"/>
    <col min="24" max="29" width="6.140625" style="0" hidden="1" customWidth="1"/>
    <col min="30" max="30" width="6.421875" style="0" customWidth="1"/>
    <col min="31" max="31" width="5.28125" style="300" customWidth="1"/>
    <col min="32" max="32" width="10.140625" style="0" hidden="1" customWidth="1"/>
    <col min="33" max="33" width="27.421875" style="0" hidden="1" customWidth="1"/>
    <col min="34" max="35" width="9.140625" style="0" hidden="1" customWidth="1"/>
    <col min="36" max="36" width="24.421875" style="0" hidden="1" customWidth="1"/>
    <col min="37" max="37" width="9.140625" style="0" hidden="1" customWidth="1"/>
    <col min="38" max="40" width="8.8515625" style="0" hidden="1" customWidth="1"/>
    <col min="41" max="41" width="0" style="0" hidden="1" customWidth="1"/>
  </cols>
  <sheetData>
    <row r="1" spans="1:30" ht="15.75" customHeight="1">
      <c r="A1" s="1"/>
      <c r="B1" s="360" t="s">
        <v>79</v>
      </c>
      <c r="C1" s="361"/>
      <c r="D1" s="361"/>
      <c r="E1" s="361"/>
      <c r="F1" s="361"/>
      <c r="G1" s="361"/>
      <c r="H1" s="361"/>
      <c r="I1" s="361"/>
      <c r="J1" s="361"/>
      <c r="K1" s="362"/>
      <c r="M1" s="369" t="s">
        <v>218</v>
      </c>
      <c r="N1" s="370"/>
      <c r="O1" s="370"/>
      <c r="P1" s="370"/>
      <c r="Q1" s="370"/>
      <c r="R1" s="370"/>
      <c r="S1" s="371"/>
      <c r="AD1" s="309" t="s">
        <v>34</v>
      </c>
    </row>
    <row r="2" spans="2:30" ht="15.75" customHeight="1">
      <c r="B2" s="363"/>
      <c r="C2" s="364"/>
      <c r="D2" s="364"/>
      <c r="E2" s="364"/>
      <c r="F2" s="364"/>
      <c r="G2" s="364"/>
      <c r="H2" s="364"/>
      <c r="I2" s="364"/>
      <c r="J2" s="364"/>
      <c r="K2" s="365"/>
      <c r="M2" s="372"/>
      <c r="N2" s="373"/>
      <c r="O2" s="373"/>
      <c r="P2" s="373"/>
      <c r="Q2" s="373"/>
      <c r="R2" s="373"/>
      <c r="S2" s="374"/>
      <c r="AD2" s="309" t="s">
        <v>35</v>
      </c>
    </row>
    <row r="3" spans="2:30" ht="16.5" customHeight="1" thickBot="1">
      <c r="B3" s="366"/>
      <c r="C3" s="367"/>
      <c r="D3" s="367"/>
      <c r="E3" s="367"/>
      <c r="F3" s="367"/>
      <c r="G3" s="367"/>
      <c r="H3" s="367"/>
      <c r="I3" s="367"/>
      <c r="J3" s="367"/>
      <c r="K3" s="368"/>
      <c r="M3" s="375"/>
      <c r="N3" s="376"/>
      <c r="O3" s="376"/>
      <c r="P3" s="376"/>
      <c r="Q3" s="376"/>
      <c r="R3" s="376"/>
      <c r="S3" s="377"/>
      <c r="AD3" s="309" t="s">
        <v>36</v>
      </c>
    </row>
    <row r="4" spans="2:30" ht="18.75" thickBot="1">
      <c r="B4" s="62"/>
      <c r="C4" s="62"/>
      <c r="D4" s="62"/>
      <c r="E4" s="62"/>
      <c r="F4" s="62"/>
      <c r="G4" s="62"/>
      <c r="H4" s="62"/>
      <c r="I4" s="62"/>
      <c r="J4" s="62"/>
      <c r="K4" s="62"/>
      <c r="L4" s="4"/>
      <c r="M4" s="3"/>
      <c r="N4" s="3"/>
      <c r="O4" s="3"/>
      <c r="P4" s="3"/>
      <c r="Q4" s="3"/>
      <c r="R4" s="3"/>
      <c r="S4" s="3"/>
      <c r="AD4" s="309" t="s">
        <v>37</v>
      </c>
    </row>
    <row r="5" spans="2:30" ht="16.5" customHeight="1" thickBot="1">
      <c r="B5" s="378" t="s">
        <v>193</v>
      </c>
      <c r="C5" s="379"/>
      <c r="D5" s="379"/>
      <c r="E5" s="379"/>
      <c r="F5" s="379"/>
      <c r="G5" s="379"/>
      <c r="H5" s="379"/>
      <c r="I5" s="379"/>
      <c r="J5" s="379"/>
      <c r="K5" s="379"/>
      <c r="L5" s="9"/>
      <c r="M5" s="378" t="s">
        <v>194</v>
      </c>
      <c r="N5" s="379"/>
      <c r="O5" s="379"/>
      <c r="P5" s="379"/>
      <c r="Q5" s="379"/>
      <c r="R5" s="379"/>
      <c r="S5" s="380"/>
      <c r="AD5" s="309" t="s">
        <v>38</v>
      </c>
    </row>
    <row r="6" spans="2:30" ht="15.75" customHeight="1">
      <c r="B6" s="171" t="s">
        <v>195</v>
      </c>
      <c r="C6" s="5"/>
      <c r="D6" s="63" t="str">
        <f>AG27</f>
        <v>Little Silver</v>
      </c>
      <c r="E6" s="7"/>
      <c r="F6" s="8"/>
      <c r="G6" s="7"/>
      <c r="H6" s="43" t="str">
        <f>AG29</f>
        <v>Shrewsbury</v>
      </c>
      <c r="I6" s="7"/>
      <c r="J6" s="8"/>
      <c r="K6" s="7"/>
      <c r="L6" s="9"/>
      <c r="M6" s="10"/>
      <c r="N6" s="10"/>
      <c r="O6" s="64"/>
      <c r="P6" s="10"/>
      <c r="Q6" s="10"/>
      <c r="R6" s="10"/>
      <c r="S6" s="10"/>
      <c r="AD6" s="309" t="s">
        <v>39</v>
      </c>
    </row>
    <row r="7" spans="2:19" ht="15.75" thickBot="1">
      <c r="B7" s="173">
        <v>40726</v>
      </c>
      <c r="C7" s="4"/>
      <c r="D7" s="65" t="str">
        <f>AG28</f>
        <v>Challenger</v>
      </c>
      <c r="E7" s="12"/>
      <c r="F7" s="13" t="s">
        <v>196</v>
      </c>
      <c r="G7" s="9"/>
      <c r="H7" s="50" t="str">
        <f>AG30</f>
        <v>Sickles Field</v>
      </c>
      <c r="I7" s="12"/>
      <c r="J7" s="13" t="s">
        <v>196</v>
      </c>
      <c r="K7" s="9"/>
      <c r="L7" s="9"/>
      <c r="M7" s="66" t="s">
        <v>217</v>
      </c>
      <c r="N7" s="14" t="s">
        <v>198</v>
      </c>
      <c r="O7" s="67" t="s">
        <v>199</v>
      </c>
      <c r="P7" s="14" t="s">
        <v>200</v>
      </c>
      <c r="Q7" s="14" t="s">
        <v>130</v>
      </c>
      <c r="R7" s="14" t="s">
        <v>201</v>
      </c>
      <c r="S7" s="14" t="s">
        <v>202</v>
      </c>
    </row>
    <row r="8" spans="2:30" ht="15.75" thickBot="1">
      <c r="B8" s="15"/>
      <c r="C8" s="16"/>
      <c r="D8" s="4"/>
      <c r="E8" s="4"/>
      <c r="F8" s="4"/>
      <c r="G8" s="4"/>
      <c r="H8" s="4"/>
      <c r="I8" s="4"/>
      <c r="J8" s="4"/>
      <c r="K8" s="9"/>
      <c r="L8" s="9"/>
      <c r="M8" s="18"/>
      <c r="N8" s="18"/>
      <c r="O8" s="18"/>
      <c r="P8" s="18"/>
      <c r="Q8" s="18"/>
      <c r="R8" s="18"/>
      <c r="S8" s="18"/>
      <c r="T8" s="34"/>
      <c r="U8" s="301"/>
      <c r="V8" s="34"/>
      <c r="W8" s="34"/>
      <c r="X8" s="34"/>
      <c r="Y8" s="34"/>
      <c r="Z8" s="34"/>
      <c r="AA8" s="34"/>
      <c r="AB8" s="34"/>
      <c r="AC8" s="34"/>
      <c r="AD8" s="34"/>
    </row>
    <row r="9" spans="2:33" ht="15.75" thickBot="1">
      <c r="B9" s="19">
        <v>0.3541666666666667</v>
      </c>
      <c r="C9" s="4"/>
      <c r="D9" s="36" t="str">
        <f>M9</f>
        <v>Berkley Heights</v>
      </c>
      <c r="E9" s="69"/>
      <c r="F9" s="70">
        <v>3</v>
      </c>
      <c r="G9" s="9"/>
      <c r="H9" s="36" t="str">
        <f>M17</f>
        <v>Monmouth Militia</v>
      </c>
      <c r="I9" s="69"/>
      <c r="J9" s="70">
        <v>4</v>
      </c>
      <c r="K9" s="9"/>
      <c r="L9" s="9"/>
      <c r="M9" s="71" t="str">
        <f>AG11</f>
        <v>Berkley Heights</v>
      </c>
      <c r="N9" s="72">
        <f>(IF(F9&gt;F10,1,0))+(IF(F13&gt;F12,1,0))+(IF(F35&gt;F36,1,0))+(IF(F39&gt;F38,1,0))</f>
        <v>1</v>
      </c>
      <c r="O9" s="73">
        <f>(IF(F9&lt;F10,1,0))+(IF(F13&lt;F12,1,0))+(IF(F35&lt;F36,1,0))+(IF(F39&lt;F38,1,0))</f>
        <v>1</v>
      </c>
      <c r="P9" s="73">
        <f>IF(F9&lt;&gt;"",(IF(F9=F10,1,0)),0)+IF(F13&lt;&gt;"",(IF(F13=F12,1,0)),0)+IF(F35&lt;&gt;"",(IF(F35=F36,1,0)),0)+IF(F39&lt;&gt;"",(IF(F39=F38,1,0)),0)</f>
        <v>0</v>
      </c>
      <c r="Q9" s="73">
        <f>(N9*2)+(P9*1)</f>
        <v>2</v>
      </c>
      <c r="R9" s="73">
        <f>F10+F12+F36+F38</f>
        <v>9</v>
      </c>
      <c r="S9" s="74">
        <f>F9+F13+F35+F39</f>
        <v>9</v>
      </c>
      <c r="T9" s="68"/>
      <c r="V9" s="68"/>
      <c r="W9" s="68"/>
      <c r="X9" s="68"/>
      <c r="Y9" s="68"/>
      <c r="Z9" s="68"/>
      <c r="AA9" s="68"/>
      <c r="AB9" s="68"/>
      <c r="AC9" s="68"/>
      <c r="AD9" s="68"/>
      <c r="AF9" s="347" t="s">
        <v>218</v>
      </c>
      <c r="AG9" s="347"/>
    </row>
    <row r="10" spans="2:33" ht="15.75" thickBot="1">
      <c r="B10" s="22"/>
      <c r="C10" s="4"/>
      <c r="D10" s="39" t="str">
        <f>M11</f>
        <v>Clarkstown Stars</v>
      </c>
      <c r="E10" s="75"/>
      <c r="F10" s="76">
        <v>4</v>
      </c>
      <c r="G10" s="9"/>
      <c r="H10" s="39" t="str">
        <f>M19</f>
        <v>Elmjack Elite</v>
      </c>
      <c r="I10" s="75"/>
      <c r="J10" s="76">
        <v>5</v>
      </c>
      <c r="K10" s="9"/>
      <c r="L10" s="9"/>
      <c r="M10" s="71" t="str">
        <f>AG12</f>
        <v>Pt Pleasant Sharks</v>
      </c>
      <c r="N10" s="72">
        <f>(IF(F16&gt;F15,1,0))+(IF(F21&gt;F22,1,0))+(IF(F29&gt;F30,1,0))+(IF(F36&gt;F35,1,0))</f>
        <v>1</v>
      </c>
      <c r="O10" s="73">
        <f>(IF(F16&lt;F15,1,0))+(IF(F21&lt;F22,1,0))+(IF(F29&lt;F30,1,0))+(IF(F36&lt;F35,1,0))</f>
        <v>1</v>
      </c>
      <c r="P10" s="73">
        <f>IF(F16&lt;&gt;"",(IF(F16=F15,1,0)),0)+IF(F21&lt;&gt;"",(IF(F21=F22,1,0)),0)+IF(F29&lt;&gt;"",(IF(F29=F30,1,0)),0)+IF(F36&lt;&gt;"",(IF(F36=F35,1,0)),0)</f>
        <v>0</v>
      </c>
      <c r="Q10" s="73">
        <f>(N10*2)+(P10*1)</f>
        <v>2</v>
      </c>
      <c r="R10" s="73">
        <f>F15+F22+F30+F35</f>
        <v>6</v>
      </c>
      <c r="S10" s="74">
        <f>F16+F21+F29+F36</f>
        <v>22</v>
      </c>
      <c r="T10" s="28"/>
      <c r="U10" s="301"/>
      <c r="V10" s="33"/>
      <c r="W10" s="33"/>
      <c r="X10" s="33"/>
      <c r="Y10" s="33"/>
      <c r="Z10" s="33"/>
      <c r="AA10" s="33"/>
      <c r="AB10" s="33"/>
      <c r="AC10" s="33"/>
      <c r="AD10" s="33"/>
      <c r="AE10" s="302"/>
      <c r="AF10" s="348" t="s">
        <v>203</v>
      </c>
      <c r="AG10" s="349"/>
    </row>
    <row r="11" spans="2:36" ht="15.75" thickBot="1">
      <c r="B11" s="77"/>
      <c r="C11" s="78"/>
      <c r="D11" s="79"/>
      <c r="E11" s="80"/>
      <c r="F11" s="80"/>
      <c r="G11" s="9"/>
      <c r="H11" s="79"/>
      <c r="I11" s="80"/>
      <c r="J11" s="80"/>
      <c r="K11" s="9"/>
      <c r="L11" s="9"/>
      <c r="M11" s="71" t="str">
        <f>AG13</f>
        <v>Clarkstown Stars</v>
      </c>
      <c r="N11" s="72">
        <f>(IF(F10&gt;F9,1,0))+(IF(F15&gt;F16,1,0))+(IF(F32&gt;F33,1,0))+(IF(F27&gt;F26,1,0))</f>
        <v>2</v>
      </c>
      <c r="O11" s="73">
        <f>(IF(F10&lt;F9,1,0))+(IF(F15&lt;F16,1,0))+(IF(F32&lt;F33,1,0))+(IF(F27&lt;F26,1,0))</f>
        <v>0</v>
      </c>
      <c r="P11" s="73">
        <f>IF(F9&lt;&gt;"",(IF(F10=F9,1,0)),0)+IF(F15&lt;&gt;"",(IF(F15=F16,1,0)),0)+IF(F32&lt;&gt;"",(IF(F32=F33,1,0)),0)+IF(F27&lt;&gt;"",(IF(F27=F26,1,0)),0)</f>
        <v>0</v>
      </c>
      <c r="Q11" s="73">
        <f>(N11*2)+(P11*1)</f>
        <v>4</v>
      </c>
      <c r="R11" s="73">
        <f>F9+F16+F26+F33</f>
        <v>7</v>
      </c>
      <c r="S11" s="74">
        <f>F10+F15+F27+F32</f>
        <v>9</v>
      </c>
      <c r="T11" s="28"/>
      <c r="U11" s="301"/>
      <c r="V11" s="33"/>
      <c r="W11" s="33"/>
      <c r="X11" s="33"/>
      <c r="Y11" s="33"/>
      <c r="Z11" s="33"/>
      <c r="AA11" s="33"/>
      <c r="AB11" s="33"/>
      <c r="AC11" s="33"/>
      <c r="AD11" s="33"/>
      <c r="AE11" s="302"/>
      <c r="AF11" s="81">
        <v>1</v>
      </c>
      <c r="AG11" s="295" t="s">
        <v>143</v>
      </c>
      <c r="AJ11" s="82"/>
    </row>
    <row r="12" spans="2:36" ht="15.75" thickBot="1">
      <c r="B12" s="45">
        <v>0.4479166666666667</v>
      </c>
      <c r="C12" s="4"/>
      <c r="D12" s="36" t="str">
        <f>M12</f>
        <v>JS Thunder</v>
      </c>
      <c r="E12" s="69"/>
      <c r="F12" s="70">
        <v>5</v>
      </c>
      <c r="G12" s="9"/>
      <c r="H12" s="36" t="str">
        <f>M20</f>
        <v>JS Hurricanes</v>
      </c>
      <c r="I12" s="69"/>
      <c r="J12" s="70">
        <v>8</v>
      </c>
      <c r="K12" s="9"/>
      <c r="L12" s="9"/>
      <c r="M12" s="71" t="str">
        <f>AG14</f>
        <v>JS Thunder</v>
      </c>
      <c r="N12" s="74">
        <f>(IF(F12&gt;F13,1,0))+(IF(F19&gt;F18,1,0))+(IF(F26&gt;F27,1,0))+(IF(F30&gt;F29,1,0))</f>
        <v>1</v>
      </c>
      <c r="O12" s="73">
        <f>(IF(F12&lt;F13,1,0))+(IF(F19&lt;F18,1,0))+(IF(F26&lt;F27,1,0))+(IF(F30&lt;F29,1,0))</f>
        <v>1</v>
      </c>
      <c r="P12" s="73">
        <f>IF(F12&lt;&gt;"",(IF(F12=F13,1,0)),0)+IF(F19&lt;&gt;"",(IF(F19=F18,1,0)),0)+IF(F26&lt;&gt;"",(IF(F26=F27,1,0)),0)+IF(F30&lt;&gt;"",(IF(F30=F29,1,0)),0)</f>
        <v>0</v>
      </c>
      <c r="Q12" s="73">
        <f>(N12*2)+(P12*1)</f>
        <v>2</v>
      </c>
      <c r="R12" s="73">
        <f>F13+F18+F27+F29</f>
        <v>6</v>
      </c>
      <c r="S12" s="74">
        <f>F12++F19+F26+F30</f>
        <v>14</v>
      </c>
      <c r="T12" s="68"/>
      <c r="V12" s="68"/>
      <c r="W12" s="68"/>
      <c r="X12" s="68"/>
      <c r="Y12" s="68"/>
      <c r="Z12" s="68"/>
      <c r="AA12" s="68"/>
      <c r="AB12" s="68"/>
      <c r="AC12" s="68"/>
      <c r="AD12" s="68"/>
      <c r="AF12" s="83">
        <v>2</v>
      </c>
      <c r="AG12" s="295" t="s">
        <v>1</v>
      </c>
      <c r="AJ12" s="84"/>
    </row>
    <row r="13" spans="2:42" ht="15.75" thickBot="1">
      <c r="B13" s="22"/>
      <c r="C13" s="4"/>
      <c r="D13" s="39" t="str">
        <f>M9</f>
        <v>Berkley Heights</v>
      </c>
      <c r="E13" s="75"/>
      <c r="F13" s="76">
        <v>6</v>
      </c>
      <c r="G13" s="9"/>
      <c r="H13" s="39" t="str">
        <f>M17</f>
        <v>Monmouth Militia</v>
      </c>
      <c r="I13" s="75"/>
      <c r="J13" s="76">
        <v>3</v>
      </c>
      <c r="K13" s="9"/>
      <c r="L13" s="9"/>
      <c r="M13" s="71" t="s">
        <v>32</v>
      </c>
      <c r="N13" s="74">
        <f>(IF(F18&gt;F19,1,0))+(IF(F22&gt;F21,1,0))+(IF(F33&gt;F32,1,0))+(IF(F38&gt;F39,1,0))</f>
        <v>0</v>
      </c>
      <c r="O13" s="73">
        <f>(IF(F18&lt;F19,1,0))+(IF(F22&lt;F21,1,0))+(IF(F33&lt;F32,1,0))+(IF(F38&lt;F39,1,0))</f>
        <v>2</v>
      </c>
      <c r="P13" s="73">
        <f>IF(F18&lt;&gt;"",(IF(F18=F19,1,0)),0)+IF(F22&lt;&gt;"",(IF(F22=F21,1,0)),0)+IF(F32&lt;&gt;"",(IF(F33=F32,1,0)),0)+IF(F38&lt;&gt;"",(IF(F38=F39,1,0)),0)</f>
        <v>0</v>
      </c>
      <c r="Q13" s="73">
        <f>(N13*2)+(P13*1)</f>
        <v>0</v>
      </c>
      <c r="R13" s="73">
        <f>F19+F21+F32+F39</f>
        <v>27</v>
      </c>
      <c r="S13" s="74">
        <f>F18+F22+F33+F38</f>
        <v>1</v>
      </c>
      <c r="T13" s="28"/>
      <c r="U13" s="301"/>
      <c r="V13" s="33"/>
      <c r="W13" s="33"/>
      <c r="X13" s="33"/>
      <c r="Y13" s="33"/>
      <c r="Z13" s="33"/>
      <c r="AA13" s="33"/>
      <c r="AB13" s="33"/>
      <c r="AC13" s="33"/>
      <c r="AD13" s="33"/>
      <c r="AE13" s="302"/>
      <c r="AF13" s="83">
        <v>3</v>
      </c>
      <c r="AG13" s="82" t="s">
        <v>76</v>
      </c>
      <c r="AI13" t="s">
        <v>140</v>
      </c>
      <c r="AJ13" s="84" t="s">
        <v>75</v>
      </c>
      <c r="AO13" s="85"/>
      <c r="AP13" s="86"/>
    </row>
    <row r="14" spans="2:42" ht="15.75" thickBot="1">
      <c r="B14" s="77"/>
      <c r="C14" s="78"/>
      <c r="D14" s="79"/>
      <c r="E14" s="80"/>
      <c r="F14" s="80"/>
      <c r="G14" s="9"/>
      <c r="H14" s="79"/>
      <c r="I14" s="80"/>
      <c r="J14" s="80"/>
      <c r="K14" s="9"/>
      <c r="L14" s="9"/>
      <c r="M14" s="26"/>
      <c r="N14" s="87"/>
      <c r="O14" s="87"/>
      <c r="P14" s="26"/>
      <c r="Q14" s="26"/>
      <c r="R14" s="26"/>
      <c r="S14" s="88"/>
      <c r="T14" s="28"/>
      <c r="U14" s="301"/>
      <c r="V14" s="33"/>
      <c r="W14" s="33"/>
      <c r="X14" s="33"/>
      <c r="Y14" s="33"/>
      <c r="Z14" s="33"/>
      <c r="AA14" s="33"/>
      <c r="AB14" s="33"/>
      <c r="AC14" s="33"/>
      <c r="AD14" s="33"/>
      <c r="AE14" s="302"/>
      <c r="AF14" s="83">
        <v>4</v>
      </c>
      <c r="AG14" s="295" t="s">
        <v>219</v>
      </c>
      <c r="AJ14" s="84" t="s">
        <v>296</v>
      </c>
      <c r="AO14" s="85"/>
      <c r="AP14" s="86"/>
    </row>
    <row r="15" spans="2:42" ht="15">
      <c r="B15" s="45">
        <v>0.041666666666666664</v>
      </c>
      <c r="C15" s="4"/>
      <c r="D15" s="36" t="str">
        <f>M11</f>
        <v>Clarkstown Stars</v>
      </c>
      <c r="E15" s="69"/>
      <c r="F15" s="70">
        <v>5</v>
      </c>
      <c r="G15" s="9"/>
      <c r="H15" s="36" t="str">
        <f>M19</f>
        <v>Elmjack Elite</v>
      </c>
      <c r="I15" s="69"/>
      <c r="J15" s="70">
        <v>0</v>
      </c>
      <c r="K15" s="9"/>
      <c r="L15" s="9"/>
      <c r="M15" s="10"/>
      <c r="N15" s="10"/>
      <c r="O15" s="89"/>
      <c r="P15" s="10"/>
      <c r="Q15" s="10"/>
      <c r="R15" s="10"/>
      <c r="S15" s="90"/>
      <c r="T15" s="68"/>
      <c r="V15" s="68"/>
      <c r="W15" s="68"/>
      <c r="X15" s="68"/>
      <c r="Y15" s="68"/>
      <c r="Z15" s="68"/>
      <c r="AA15" s="68"/>
      <c r="AB15" s="68"/>
      <c r="AC15" s="68"/>
      <c r="AD15" s="68"/>
      <c r="AF15" s="83">
        <v>5</v>
      </c>
      <c r="AG15" s="295" t="s">
        <v>71</v>
      </c>
      <c r="AJ15" s="84" t="s">
        <v>76</v>
      </c>
      <c r="AO15" s="85"/>
      <c r="AP15" s="86"/>
    </row>
    <row r="16" spans="2:42" ht="15.75" thickBot="1">
      <c r="B16" s="22"/>
      <c r="C16" s="4"/>
      <c r="D16" s="39" t="str">
        <f>M10</f>
        <v>Pt Pleasant Sharks</v>
      </c>
      <c r="E16" s="75"/>
      <c r="F16" s="76">
        <v>4</v>
      </c>
      <c r="G16" s="9"/>
      <c r="H16" s="39" t="str">
        <f>M18</f>
        <v>Lincroft Knight</v>
      </c>
      <c r="I16" s="75"/>
      <c r="J16" s="76">
        <v>4</v>
      </c>
      <c r="K16" s="9"/>
      <c r="L16" s="9"/>
      <c r="M16" s="91" t="s">
        <v>221</v>
      </c>
      <c r="N16" s="14" t="s">
        <v>198</v>
      </c>
      <c r="O16" s="92" t="s">
        <v>199</v>
      </c>
      <c r="P16" s="14" t="s">
        <v>200</v>
      </c>
      <c r="Q16" s="14" t="s">
        <v>130</v>
      </c>
      <c r="R16" s="14" t="s">
        <v>201</v>
      </c>
      <c r="S16" s="93" t="s">
        <v>202</v>
      </c>
      <c r="T16" s="28"/>
      <c r="U16" s="301"/>
      <c r="V16" s="33"/>
      <c r="W16" s="33"/>
      <c r="X16" s="33"/>
      <c r="Y16" s="33"/>
      <c r="Z16" s="33"/>
      <c r="AA16" s="33"/>
      <c r="AB16" s="33"/>
      <c r="AC16" s="33"/>
      <c r="AD16" s="33"/>
      <c r="AE16" s="302"/>
      <c r="AF16" s="94">
        <v>6</v>
      </c>
      <c r="AG16" s="97" t="s">
        <v>144</v>
      </c>
      <c r="AJ16" s="95" t="s">
        <v>155</v>
      </c>
      <c r="AO16" s="85"/>
      <c r="AP16" s="86"/>
    </row>
    <row r="17" spans="2:42" ht="15.75" thickBot="1">
      <c r="B17" s="77"/>
      <c r="C17" s="78"/>
      <c r="D17" s="79"/>
      <c r="E17" s="80"/>
      <c r="F17" s="80"/>
      <c r="G17" s="9"/>
      <c r="H17" s="79"/>
      <c r="I17" s="80"/>
      <c r="J17" s="80"/>
      <c r="K17" s="9"/>
      <c r="L17" s="9"/>
      <c r="M17" s="96" t="str">
        <f>AG16</f>
        <v>Monmouth Militia</v>
      </c>
      <c r="N17" s="74">
        <f>(IF(J9&gt;J10,1,0))+(IF(J13&gt;J12,1,0))+(IF(J35&gt;J36,1,0))+(IF(J39&gt;J38,1,0))</f>
        <v>0</v>
      </c>
      <c r="O17" s="74">
        <f>(IF(J9&lt;J10,1,0))+(IF(J13&lt;J12,1,0))+(IF(J35&lt;J36,1,0))+(IF(J39&lt;J38,1,0))</f>
        <v>2</v>
      </c>
      <c r="P17" s="73">
        <f>IF(J9&lt;&gt;"",(IF(J9=J10,1,0)),0)+IF(J13&lt;&gt;"",(IF(J13=J12,1,0)),0)+IF(J35&lt;&gt;"",(IF(J35=J36,1,0)),0)+IF(J39&lt;&gt;"",(IF(J39=J38,1,0)),0)</f>
        <v>0</v>
      </c>
      <c r="Q17" s="73">
        <f>(N17*2)+(P17*1)</f>
        <v>0</v>
      </c>
      <c r="R17" s="73">
        <f>J10+J12+J36+J38</f>
        <v>13</v>
      </c>
      <c r="S17" s="74">
        <f>J9+J13+J35+J39</f>
        <v>7</v>
      </c>
      <c r="T17" s="28"/>
      <c r="U17" s="301"/>
      <c r="V17" s="357" t="s">
        <v>133</v>
      </c>
      <c r="W17" s="358"/>
      <c r="X17" s="28"/>
      <c r="Y17" s="28"/>
      <c r="Z17" s="28"/>
      <c r="AA17" s="28"/>
      <c r="AB17" s="28"/>
      <c r="AC17" s="28"/>
      <c r="AD17" s="28"/>
      <c r="AE17" s="302"/>
      <c r="AF17" s="94">
        <v>7</v>
      </c>
      <c r="AG17" s="97" t="s">
        <v>77</v>
      </c>
      <c r="AJ17" s="95" t="s">
        <v>77</v>
      </c>
      <c r="AO17" s="85"/>
      <c r="AP17" s="86"/>
    </row>
    <row r="18" spans="2:42" ht="15.75" thickBot="1">
      <c r="B18" s="30">
        <v>0.13541666666666666</v>
      </c>
      <c r="C18" s="4"/>
      <c r="D18" s="36" t="str">
        <f>M13</f>
        <v>North Bergen</v>
      </c>
      <c r="E18" s="69"/>
      <c r="F18" s="70">
        <v>0</v>
      </c>
      <c r="G18" s="9"/>
      <c r="H18" s="36" t="str">
        <f>M21</f>
        <v>Jersey Mudcats</v>
      </c>
      <c r="I18" s="69"/>
      <c r="J18" s="70">
        <v>7</v>
      </c>
      <c r="K18" s="9"/>
      <c r="L18" s="9"/>
      <c r="M18" s="96" t="s">
        <v>0</v>
      </c>
      <c r="N18" s="74">
        <f>(IF(J16&gt;J15,1,0))+(IF(J21&gt;J22,1,0))+(IF(J29&gt;J30,1,0))+(IF(J36&gt;J35,1,0))</f>
        <v>2</v>
      </c>
      <c r="O18" s="74">
        <f>(IF(J16&lt;J15,1,0))+(IF(J21&lt;J22,1,0))+(IF(J29&lt;J30,1,0))+(IF(J36&lt;J35,1,0))</f>
        <v>0</v>
      </c>
      <c r="P18" s="73">
        <f>IF(J16&lt;&gt;"",(IF(J16=J15,1,0)),0)+IF(J21&lt;&gt;"",(IF(J21=J22,1,0)),0)+IF(J29&lt;&gt;"",(IF(J29=J30,1,0)),0)+IF(J36&lt;&gt;"",(IF(J36=J35,1,0)),0)</f>
        <v>0</v>
      </c>
      <c r="Q18" s="73">
        <f>(N18*2)+(P18*1)</f>
        <v>4</v>
      </c>
      <c r="R18" s="73">
        <f>J15+J22+J30+J35</f>
        <v>3</v>
      </c>
      <c r="S18" s="74">
        <f>J16+J21+J29+J36</f>
        <v>11</v>
      </c>
      <c r="T18" s="68"/>
      <c r="V18" s="284">
        <v>1</v>
      </c>
      <c r="W18" s="285" t="s">
        <v>130</v>
      </c>
      <c r="X18" s="281"/>
      <c r="Y18" s="281"/>
      <c r="Z18" s="281"/>
      <c r="AA18" s="281"/>
      <c r="AB18" s="281"/>
      <c r="AC18" s="281"/>
      <c r="AD18" s="281"/>
      <c r="AF18" s="94">
        <v>8</v>
      </c>
      <c r="AG18" s="97" t="s">
        <v>0</v>
      </c>
      <c r="AJ18" s="97" t="s">
        <v>78</v>
      </c>
      <c r="AO18" s="85"/>
      <c r="AP18" s="86"/>
    </row>
    <row r="19" spans="2:42" ht="15.75" thickBot="1">
      <c r="B19" s="31"/>
      <c r="C19" s="4"/>
      <c r="D19" s="39" t="str">
        <f>M12</f>
        <v>JS Thunder</v>
      </c>
      <c r="E19" s="75"/>
      <c r="F19" s="76">
        <v>9</v>
      </c>
      <c r="G19" s="9"/>
      <c r="H19" s="39" t="str">
        <f>M20</f>
        <v>JS Hurricanes</v>
      </c>
      <c r="I19" s="75"/>
      <c r="J19" s="76">
        <v>3</v>
      </c>
      <c r="K19" s="9"/>
      <c r="L19" s="9"/>
      <c r="M19" s="96" t="s">
        <v>77</v>
      </c>
      <c r="N19" s="74">
        <f>(IF(J10&gt;J9,1,0))+(IF(J15&gt;J16,1,0))+(IF(J32&gt;J33,1,0))+(IF(J27&gt;J26,1,0))</f>
        <v>1</v>
      </c>
      <c r="O19" s="74">
        <f>(IF(J10&lt;J9,1,0))+(IF(J15&lt;J16,1,0))+(IF(J32&lt;J33,1,0))+(IF(J27&lt;J26,1,0))</f>
        <v>1</v>
      </c>
      <c r="P19" s="73">
        <f>IF(J10&lt;&gt;"",(IF(J10=J9,1,0)),0)+IF(J15&lt;&gt;"",(IF(J15=J16,1,0)),0)+IF(J32&lt;&gt;"",(IF(J32=J33,1,0)),0)+IF(J27&lt;&gt;"",(IF(J27=J26,1,0)),0)</f>
        <v>0</v>
      </c>
      <c r="Q19" s="73">
        <f>(N19*2)+(P19*1)</f>
        <v>2</v>
      </c>
      <c r="R19" s="73">
        <f>J9+J16+J26+J33</f>
        <v>8</v>
      </c>
      <c r="S19" s="74">
        <f>J10+J15+J27+J32</f>
        <v>5</v>
      </c>
      <c r="T19" s="28"/>
      <c r="U19" s="301"/>
      <c r="V19" s="282">
        <v>2</v>
      </c>
      <c r="W19" s="283" t="s">
        <v>131</v>
      </c>
      <c r="X19" s="291"/>
      <c r="Y19" s="291"/>
      <c r="Z19" s="291"/>
      <c r="AA19" s="291"/>
      <c r="AB19" s="291"/>
      <c r="AC19" s="291"/>
      <c r="AD19" s="291"/>
      <c r="AE19" s="302"/>
      <c r="AF19" s="94">
        <v>9</v>
      </c>
      <c r="AG19" s="97" t="s">
        <v>214</v>
      </c>
      <c r="AJ19" s="95" t="s">
        <v>71</v>
      </c>
      <c r="AK19" t="s">
        <v>142</v>
      </c>
      <c r="AO19" s="85"/>
      <c r="AP19" s="86"/>
    </row>
    <row r="20" spans="2:42" ht="15.75" thickBot="1">
      <c r="B20" s="77"/>
      <c r="C20" s="78"/>
      <c r="D20" s="79"/>
      <c r="E20" s="80"/>
      <c r="F20" s="80"/>
      <c r="G20" s="9"/>
      <c r="H20" s="79"/>
      <c r="I20" s="80"/>
      <c r="J20" s="80"/>
      <c r="K20" s="9"/>
      <c r="L20" s="9"/>
      <c r="M20" s="96" t="str">
        <f>AG19</f>
        <v>JS Hurricanes</v>
      </c>
      <c r="N20" s="74">
        <f>(IF(J12&gt;J13,1,0))+(IF(J19&gt;J18,1,0))+(IF(J26&gt;J27,1,0))+(IF(J30&gt;J29,1,0))</f>
        <v>1</v>
      </c>
      <c r="O20" s="74">
        <f>(IF(J12&lt;J13,1,0))+(IF(J19&lt;J18,1,0))+(IF(J26&lt;J27,1,0))+(IF(J30&lt;J29,1,0))</f>
        <v>1</v>
      </c>
      <c r="P20" s="73">
        <f>IF(J12&lt;&gt;"",(IF(J12=J13,1,0)),0)+IF(J19&lt;&gt;"",(IF(J19=J18,1,0)),0)+IF(J26&lt;&gt;"",(IF(J26=J27,1,0)),0)+IF(J30&lt;&gt;"",(IF(J30=J29,1,0)),0)</f>
        <v>0</v>
      </c>
      <c r="Q20" s="73">
        <f>(N20*2)+(P20*1)</f>
        <v>2</v>
      </c>
      <c r="R20" s="73">
        <f>J13+J18+J27+J29</f>
        <v>10</v>
      </c>
      <c r="S20" s="74">
        <f>J12++J19+J26+J30</f>
        <v>11</v>
      </c>
      <c r="T20" s="28"/>
      <c r="U20" s="301"/>
      <c r="V20" s="282">
        <v>3</v>
      </c>
      <c r="W20" s="277" t="s">
        <v>132</v>
      </c>
      <c r="X20" s="281"/>
      <c r="Y20" s="281"/>
      <c r="Z20" s="281"/>
      <c r="AA20" s="281"/>
      <c r="AB20" s="281"/>
      <c r="AC20" s="281"/>
      <c r="AD20" s="281"/>
      <c r="AE20" s="302"/>
      <c r="AF20" s="94">
        <v>10</v>
      </c>
      <c r="AG20" s="97" t="s">
        <v>78</v>
      </c>
      <c r="AJ20" s="95" t="s">
        <v>143</v>
      </c>
      <c r="AO20" s="85"/>
      <c r="AP20" s="86"/>
    </row>
    <row r="21" spans="2:42" ht="15.75" thickBot="1">
      <c r="B21" s="30">
        <v>0.22916666666666666</v>
      </c>
      <c r="C21" s="4"/>
      <c r="D21" s="20" t="str">
        <f>M10</f>
        <v>Pt Pleasant Sharks</v>
      </c>
      <c r="E21" s="98"/>
      <c r="F21" s="70">
        <v>18</v>
      </c>
      <c r="G21" s="9"/>
      <c r="H21" s="20" t="str">
        <f>M18</f>
        <v>Lincroft Knight</v>
      </c>
      <c r="I21" s="69"/>
      <c r="J21" s="70">
        <v>7</v>
      </c>
      <c r="K21" s="9"/>
      <c r="L21" s="9"/>
      <c r="M21" s="96" t="str">
        <f>AG20</f>
        <v>Jersey Mudcats</v>
      </c>
      <c r="N21" s="74">
        <f>(IF(J18&gt;J19,1,0))+(IF(J22&gt;J21,1,0))+(IF(J33&gt;J32,1,0))+(IF(J38&gt;J39,1,0))</f>
        <v>1</v>
      </c>
      <c r="O21" s="74">
        <f>(IF(J18&lt;J19,1,0))+(IF(J22&lt;J21,1,0))+(IF(J33&lt;J32,1,0))+(IF(J38&lt;J39,1,0))</f>
        <v>1</v>
      </c>
      <c r="P21" s="73">
        <f>IF(J18&lt;&gt;"",(IF(J18=J19,1,0)),0)+IF(J22&lt;&gt;"",(IF(J22=J21,1,0)),0)+IF(J33&lt;&gt;"",(IF(J33=J32,1,0)),0)+IF(J38&lt;&gt;"",(IF(J38=J39,1,0)),0)</f>
        <v>0</v>
      </c>
      <c r="Q21" s="73">
        <f>(N21*2)+(P21*1)</f>
        <v>2</v>
      </c>
      <c r="R21" s="73">
        <f>J19+J21+J32+J39</f>
        <v>10</v>
      </c>
      <c r="S21" s="74">
        <f>J18+J22+J33+J38</f>
        <v>10</v>
      </c>
      <c r="T21" s="68"/>
      <c r="W21" s="328" t="s">
        <v>134</v>
      </c>
      <c r="X21" s="328"/>
      <c r="Y21" s="328"/>
      <c r="Z21" s="328"/>
      <c r="AA21" s="328"/>
      <c r="AB21" s="328"/>
      <c r="AC21" s="328"/>
      <c r="AF21" s="143">
        <v>11</v>
      </c>
      <c r="AG21" s="144"/>
      <c r="AO21" s="85"/>
      <c r="AP21" s="86"/>
    </row>
    <row r="22" spans="2:42" ht="15.75" thickBot="1">
      <c r="B22" s="31"/>
      <c r="C22" s="16"/>
      <c r="D22" s="23" t="str">
        <f>M13</f>
        <v>North Bergen</v>
      </c>
      <c r="E22" s="101"/>
      <c r="F22" s="76">
        <v>1</v>
      </c>
      <c r="G22" s="12"/>
      <c r="H22" s="23" t="str">
        <f>M21</f>
        <v>Jersey Mudcats</v>
      </c>
      <c r="I22" s="75"/>
      <c r="J22" s="76">
        <v>3</v>
      </c>
      <c r="K22" s="9"/>
      <c r="L22" s="9"/>
      <c r="R22" s="9"/>
      <c r="S22" s="102"/>
      <c r="T22" s="28"/>
      <c r="U22" s="301"/>
      <c r="V22" s="388" t="s">
        <v>129</v>
      </c>
      <c r="W22" s="359"/>
      <c r="X22" s="292" t="s">
        <v>198</v>
      </c>
      <c r="Y22" s="294" t="s">
        <v>199</v>
      </c>
      <c r="Z22" s="292" t="s">
        <v>200</v>
      </c>
      <c r="AA22" s="292" t="s">
        <v>130</v>
      </c>
      <c r="AB22" s="292" t="s">
        <v>201</v>
      </c>
      <c r="AC22" s="292" t="s">
        <v>202</v>
      </c>
      <c r="AD22" s="28"/>
      <c r="AE22" s="301"/>
      <c r="AF22" s="143">
        <v>12</v>
      </c>
      <c r="AG22" s="144"/>
      <c r="AO22" s="85"/>
      <c r="AP22" s="86"/>
    </row>
    <row r="23" spans="2:42" ht="15.75" thickBot="1">
      <c r="B23" s="4"/>
      <c r="G23" s="9"/>
      <c r="K23" s="4"/>
      <c r="L23" s="9"/>
      <c r="M23" s="103" t="s">
        <v>222</v>
      </c>
      <c r="N23" s="350" t="s">
        <v>197</v>
      </c>
      <c r="O23" s="351"/>
      <c r="P23" s="351"/>
      <c r="Q23" s="351"/>
      <c r="R23" s="351"/>
      <c r="S23" s="352"/>
      <c r="T23" s="68"/>
      <c r="V23" s="286" t="s">
        <v>217</v>
      </c>
      <c r="W23" s="282"/>
      <c r="X23" s="282"/>
      <c r="Y23" s="282"/>
      <c r="Z23" s="282"/>
      <c r="AA23" s="282"/>
      <c r="AB23" s="282"/>
      <c r="AC23" s="282"/>
      <c r="AD23" s="4"/>
      <c r="AF23" s="143">
        <v>13</v>
      </c>
      <c r="AG23" s="144"/>
      <c r="AO23" s="85"/>
      <c r="AP23" s="86"/>
    </row>
    <row r="24" spans="2:42" ht="15.75" thickBot="1">
      <c r="B24" s="171" t="s">
        <v>208</v>
      </c>
      <c r="C24" s="5"/>
      <c r="D24" s="63" t="str">
        <f>D6</f>
        <v>Little Silver</v>
      </c>
      <c r="E24" s="7"/>
      <c r="F24" s="8"/>
      <c r="G24" s="7"/>
      <c r="H24" s="6" t="str">
        <f>H6</f>
        <v>Shrewsbury</v>
      </c>
      <c r="I24" s="7"/>
      <c r="J24" s="8"/>
      <c r="K24" s="171" t="s">
        <v>208</v>
      </c>
      <c r="L24" s="9"/>
      <c r="M24" s="40">
        <v>1</v>
      </c>
      <c r="N24" s="353" t="s">
        <v>296</v>
      </c>
      <c r="O24" s="323"/>
      <c r="P24" s="323"/>
      <c r="Q24" s="323"/>
      <c r="R24" s="323"/>
      <c r="S24" s="324"/>
      <c r="V24" s="286" t="s">
        <v>217</v>
      </c>
      <c r="W24" s="288"/>
      <c r="X24" s="282"/>
      <c r="Y24" s="282"/>
      <c r="Z24" s="282"/>
      <c r="AA24" s="282"/>
      <c r="AB24" s="282"/>
      <c r="AC24" s="282"/>
      <c r="AD24" s="34"/>
      <c r="AF24" s="143">
        <v>14</v>
      </c>
      <c r="AG24" s="144"/>
      <c r="AO24" s="85"/>
      <c r="AP24" s="86"/>
    </row>
    <row r="25" spans="2:42" ht="15.75" thickBot="1">
      <c r="B25" s="174">
        <v>40727</v>
      </c>
      <c r="C25" s="16"/>
      <c r="D25" s="65" t="str">
        <f>D7</f>
        <v>Challenger</v>
      </c>
      <c r="E25" s="9"/>
      <c r="F25" s="104" t="s">
        <v>196</v>
      </c>
      <c r="G25" s="9"/>
      <c r="H25" s="11" t="str">
        <f>H7</f>
        <v>Sickles Field</v>
      </c>
      <c r="I25" s="9"/>
      <c r="J25" s="104" t="s">
        <v>196</v>
      </c>
      <c r="K25" s="174">
        <v>40727</v>
      </c>
      <c r="L25" s="9"/>
      <c r="M25" s="41">
        <v>2</v>
      </c>
      <c r="N25" s="354" t="s">
        <v>255</v>
      </c>
      <c r="O25" s="355"/>
      <c r="P25" s="355"/>
      <c r="Q25" s="355"/>
      <c r="R25" s="355"/>
      <c r="S25" s="356"/>
      <c r="V25" s="287" t="s">
        <v>221</v>
      </c>
      <c r="W25" s="282"/>
      <c r="X25" s="282"/>
      <c r="Y25" s="282"/>
      <c r="Z25" s="282"/>
      <c r="AA25" s="282"/>
      <c r="AB25" s="282"/>
      <c r="AC25" s="282"/>
      <c r="AD25" s="4"/>
      <c r="AF25" s="145">
        <v>15</v>
      </c>
      <c r="AG25" s="146"/>
      <c r="AO25" s="85"/>
      <c r="AP25" s="86"/>
    </row>
    <row r="26" spans="2:42" ht="15.75" thickBot="1">
      <c r="B26" s="45">
        <v>0.3541666666666667</v>
      </c>
      <c r="C26" s="4"/>
      <c r="D26" s="36" t="str">
        <f>M12</f>
        <v>JS Thunder</v>
      </c>
      <c r="E26" s="69"/>
      <c r="F26" s="70"/>
      <c r="G26" s="9"/>
      <c r="H26" s="36" t="str">
        <f>M20</f>
        <v>JS Hurricanes</v>
      </c>
      <c r="I26" s="69"/>
      <c r="J26" s="70"/>
      <c r="K26" s="45">
        <v>0.4166666666666667</v>
      </c>
      <c r="L26" s="9"/>
      <c r="M26" s="41">
        <v>3</v>
      </c>
      <c r="N26" s="354" t="s">
        <v>256</v>
      </c>
      <c r="O26" s="355"/>
      <c r="P26" s="355"/>
      <c r="Q26" s="355"/>
      <c r="R26" s="355"/>
      <c r="S26" s="356"/>
      <c r="V26" s="287" t="s">
        <v>221</v>
      </c>
      <c r="W26" s="282"/>
      <c r="X26" s="282"/>
      <c r="Y26" s="282"/>
      <c r="Z26" s="282"/>
      <c r="AA26" s="282"/>
      <c r="AB26" s="282"/>
      <c r="AC26" s="282"/>
      <c r="AD26" s="4"/>
      <c r="AF26" s="107" t="s">
        <v>223</v>
      </c>
      <c r="AG26" s="108" t="s">
        <v>218</v>
      </c>
      <c r="AO26" s="85"/>
      <c r="AP26" s="86"/>
    </row>
    <row r="27" spans="2:42" ht="15.75" thickBot="1">
      <c r="B27" s="22"/>
      <c r="C27" s="4"/>
      <c r="D27" s="39" t="str">
        <f>M11</f>
        <v>Clarkstown Stars</v>
      </c>
      <c r="E27" s="75"/>
      <c r="F27" s="76"/>
      <c r="G27" s="9"/>
      <c r="H27" s="39" t="str">
        <f>M19</f>
        <v>Elmjack Elite</v>
      </c>
      <c r="I27" s="75"/>
      <c r="J27" s="76"/>
      <c r="K27" s="22"/>
      <c r="L27" s="9"/>
      <c r="M27" s="42">
        <v>4</v>
      </c>
      <c r="N27" s="329" t="s">
        <v>257</v>
      </c>
      <c r="O27" s="326"/>
      <c r="P27" s="326"/>
      <c r="Q27" s="326"/>
      <c r="R27" s="326"/>
      <c r="S27" s="327"/>
      <c r="AF27" s="109" t="s">
        <v>207</v>
      </c>
      <c r="AG27" s="110" t="s">
        <v>224</v>
      </c>
      <c r="AO27" s="85"/>
      <c r="AP27" s="86"/>
    </row>
    <row r="28" spans="2:42" ht="15.75" thickBot="1">
      <c r="B28" s="77"/>
      <c r="C28" s="78"/>
      <c r="D28" s="79"/>
      <c r="E28" s="80"/>
      <c r="F28" s="80"/>
      <c r="G28" s="9"/>
      <c r="H28" s="79"/>
      <c r="I28" s="80"/>
      <c r="J28" s="80"/>
      <c r="K28" s="77"/>
      <c r="L28" s="9"/>
      <c r="M28" s="68"/>
      <c r="N28" s="68"/>
      <c r="O28" s="68"/>
      <c r="P28" s="68"/>
      <c r="Q28" s="68"/>
      <c r="R28" s="68"/>
      <c r="S28" s="28"/>
      <c r="AF28" s="111"/>
      <c r="AG28" s="112" t="s">
        <v>225</v>
      </c>
      <c r="AO28" s="85"/>
      <c r="AP28" s="86"/>
    </row>
    <row r="29" spans="2:42" ht="15">
      <c r="B29" s="30">
        <v>0.4479166666666667</v>
      </c>
      <c r="C29" s="4"/>
      <c r="D29" s="36" t="str">
        <f>M10</f>
        <v>Pt Pleasant Sharks</v>
      </c>
      <c r="E29" s="69"/>
      <c r="F29" s="70"/>
      <c r="G29" s="9"/>
      <c r="H29" s="36" t="str">
        <f>M18</f>
        <v>Lincroft Knight</v>
      </c>
      <c r="I29" s="69"/>
      <c r="J29" s="70"/>
      <c r="K29" s="30">
        <v>0.5104166666666666</v>
      </c>
      <c r="L29" s="9"/>
      <c r="M29" s="113"/>
      <c r="N29" s="114"/>
      <c r="O29" s="114"/>
      <c r="P29" s="114"/>
      <c r="Q29" s="114"/>
      <c r="R29" s="114"/>
      <c r="S29" s="115"/>
      <c r="AF29" s="109" t="s">
        <v>226</v>
      </c>
      <c r="AG29" s="110" t="s">
        <v>215</v>
      </c>
      <c r="AO29" s="85"/>
      <c r="AP29" s="86"/>
    </row>
    <row r="30" spans="2:42" ht="16.5" thickBot="1">
      <c r="B30" s="31"/>
      <c r="C30" s="4"/>
      <c r="D30" s="39" t="str">
        <f>M12</f>
        <v>JS Thunder</v>
      </c>
      <c r="E30" s="75"/>
      <c r="F30" s="76"/>
      <c r="G30" s="9"/>
      <c r="H30" s="39" t="str">
        <f>M20</f>
        <v>JS Hurricanes</v>
      </c>
      <c r="I30" s="75"/>
      <c r="J30" s="76"/>
      <c r="K30" s="31"/>
      <c r="L30" s="9"/>
      <c r="M30" s="381" t="s">
        <v>218</v>
      </c>
      <c r="N30" s="382"/>
      <c r="O30" s="382"/>
      <c r="P30" s="382"/>
      <c r="Q30" s="382"/>
      <c r="R30" s="382"/>
      <c r="S30" s="383"/>
      <c r="AF30" s="111"/>
      <c r="AG30" s="112" t="s">
        <v>227</v>
      </c>
      <c r="AO30" s="85"/>
      <c r="AP30" s="86"/>
    </row>
    <row r="31" spans="2:42" ht="16.5" thickBot="1">
      <c r="B31" s="77"/>
      <c r="C31" s="78"/>
      <c r="D31" s="79"/>
      <c r="E31" s="80"/>
      <c r="F31" s="80"/>
      <c r="G31" s="9"/>
      <c r="H31" s="79"/>
      <c r="I31" s="80"/>
      <c r="J31" s="80"/>
      <c r="K31" s="77"/>
      <c r="L31" s="9"/>
      <c r="M31" s="381" t="s">
        <v>209</v>
      </c>
      <c r="N31" s="382"/>
      <c r="O31" s="382"/>
      <c r="P31" s="382"/>
      <c r="Q31" s="382"/>
      <c r="R31" s="382"/>
      <c r="S31" s="383"/>
      <c r="AF31" s="147" t="s">
        <v>228</v>
      </c>
      <c r="AG31" s="148"/>
      <c r="AO31" s="85"/>
      <c r="AP31" s="86"/>
    </row>
    <row r="32" spans="2:42" ht="15.75" thickBot="1">
      <c r="B32" s="30">
        <v>0.041666666666666664</v>
      </c>
      <c r="C32" s="4"/>
      <c r="D32" s="36" t="str">
        <f>M11</f>
        <v>Clarkstown Stars</v>
      </c>
      <c r="E32" s="117"/>
      <c r="F32" s="51"/>
      <c r="G32" s="9"/>
      <c r="H32" s="36" t="str">
        <f>M19</f>
        <v>Elmjack Elite</v>
      </c>
      <c r="I32" s="69"/>
      <c r="J32" s="70"/>
      <c r="K32" s="30">
        <v>0.10416666666666667</v>
      </c>
      <c r="L32" s="9"/>
      <c r="M32" s="118"/>
      <c r="N32" s="86"/>
      <c r="O32" s="86"/>
      <c r="P32" s="86"/>
      <c r="Q32" s="86"/>
      <c r="R32" s="86"/>
      <c r="S32" s="119"/>
      <c r="AF32" s="149"/>
      <c r="AG32" s="150"/>
      <c r="AO32" s="85"/>
      <c r="AP32" s="86"/>
    </row>
    <row r="33" spans="2:42" ht="15.75" thickBot="1">
      <c r="B33" s="31"/>
      <c r="C33" s="4"/>
      <c r="D33" s="49" t="str">
        <f>M13</f>
        <v>North Bergen</v>
      </c>
      <c r="E33" s="9"/>
      <c r="F33" s="13"/>
      <c r="G33" s="9"/>
      <c r="H33" s="49" t="str">
        <f>M21</f>
        <v>Jersey Mudcats</v>
      </c>
      <c r="I33" s="75"/>
      <c r="J33" s="76"/>
      <c r="K33" s="31"/>
      <c r="L33" s="9"/>
      <c r="M33" s="330" t="str">
        <f>IF(J46&lt;&gt;"",(IF(J46&gt;J47,F46,F47)),"")</f>
        <v>Lincroft Knights</v>
      </c>
      <c r="N33" s="331"/>
      <c r="O33" s="331"/>
      <c r="P33" s="331"/>
      <c r="Q33" s="331"/>
      <c r="R33" s="331"/>
      <c r="S33" s="332"/>
      <c r="AP33" s="86"/>
    </row>
    <row r="34" spans="2:42" ht="15.75" thickBot="1">
      <c r="B34" s="77"/>
      <c r="C34" s="78"/>
      <c r="D34" s="79"/>
      <c r="E34" s="80"/>
      <c r="F34" s="80"/>
      <c r="G34" s="9"/>
      <c r="H34" s="79"/>
      <c r="I34" s="80"/>
      <c r="J34" s="80"/>
      <c r="K34" s="77"/>
      <c r="L34" s="9"/>
      <c r="M34" s="330"/>
      <c r="N34" s="331"/>
      <c r="O34" s="331"/>
      <c r="P34" s="331"/>
      <c r="Q34" s="331"/>
      <c r="R34" s="331"/>
      <c r="S34" s="332"/>
      <c r="AP34" s="86"/>
    </row>
    <row r="35" spans="2:42" ht="15.75" thickBot="1">
      <c r="B35" s="30">
        <v>0.13541666666666666</v>
      </c>
      <c r="C35" s="4"/>
      <c r="D35" s="36" t="str">
        <f>M9</f>
        <v>Berkley Heights</v>
      </c>
      <c r="E35" s="69"/>
      <c r="F35" s="70"/>
      <c r="G35" s="9"/>
      <c r="H35" s="36" t="str">
        <f>M17</f>
        <v>Monmouth Militia</v>
      </c>
      <c r="I35" s="69"/>
      <c r="J35" s="70"/>
      <c r="K35" s="30">
        <v>0.19791666666666666</v>
      </c>
      <c r="L35" s="9"/>
      <c r="M35" s="122"/>
      <c r="N35" s="123"/>
      <c r="O35" s="123"/>
      <c r="P35" s="123"/>
      <c r="Q35" s="123"/>
      <c r="R35" s="123"/>
      <c r="S35" s="124"/>
      <c r="AP35" s="86"/>
    </row>
    <row r="36" spans="2:42" ht="15.75" thickBot="1">
      <c r="B36" s="31"/>
      <c r="C36" s="4"/>
      <c r="D36" s="39" t="str">
        <f>M10</f>
        <v>Pt Pleasant Sharks</v>
      </c>
      <c r="E36" s="75"/>
      <c r="F36" s="76"/>
      <c r="G36" s="9"/>
      <c r="H36" s="39" t="str">
        <f>M18</f>
        <v>Lincroft Knight</v>
      </c>
      <c r="I36" s="75"/>
      <c r="J36" s="76"/>
      <c r="K36" s="31"/>
      <c r="L36" s="9"/>
      <c r="M36" s="125"/>
      <c r="N36" s="33"/>
      <c r="O36" s="33"/>
      <c r="P36" s="28"/>
      <c r="Q36" s="28"/>
      <c r="R36" s="28"/>
      <c r="S36" s="28"/>
      <c r="AO36" s="86"/>
      <c r="AP36" s="86"/>
    </row>
    <row r="37" spans="2:42" ht="15.75" thickBot="1">
      <c r="B37" s="77"/>
      <c r="C37" s="78"/>
      <c r="D37" s="79"/>
      <c r="E37" s="80"/>
      <c r="F37" s="80"/>
      <c r="G37" s="9"/>
      <c r="H37" s="79"/>
      <c r="I37" s="80"/>
      <c r="J37" s="80"/>
      <c r="K37" s="77"/>
      <c r="L37" s="9"/>
      <c r="M37" s="68"/>
      <c r="N37" s="68"/>
      <c r="O37" s="68"/>
      <c r="P37" s="68"/>
      <c r="Q37" s="68"/>
      <c r="R37" s="28"/>
      <c r="S37" s="28"/>
      <c r="AO37" s="86"/>
      <c r="AP37" s="86"/>
    </row>
    <row r="38" spans="2:12" ht="15">
      <c r="B38" s="30">
        <v>0.22916666666666666</v>
      </c>
      <c r="C38" s="4"/>
      <c r="D38" s="20" t="str">
        <f>M13</f>
        <v>North Bergen</v>
      </c>
      <c r="E38" s="98"/>
      <c r="F38" s="70"/>
      <c r="G38" s="9"/>
      <c r="H38" s="36" t="str">
        <f>M21</f>
        <v>Jersey Mudcats</v>
      </c>
      <c r="I38" s="126"/>
      <c r="J38" s="51"/>
      <c r="K38" s="30">
        <v>0.2916666666666667</v>
      </c>
      <c r="L38" s="9"/>
    </row>
    <row r="39" spans="2:19" ht="15.75" thickBot="1">
      <c r="B39" s="31"/>
      <c r="C39" s="16"/>
      <c r="D39" s="23" t="str">
        <f>M9</f>
        <v>Berkley Heights</v>
      </c>
      <c r="E39" s="101"/>
      <c r="F39" s="76"/>
      <c r="G39" s="12"/>
      <c r="H39" s="39" t="str">
        <f>M17</f>
        <v>Monmouth Militia</v>
      </c>
      <c r="I39" s="127"/>
      <c r="J39" s="52"/>
      <c r="K39" s="31"/>
      <c r="L39" s="28"/>
      <c r="M39" s="128"/>
      <c r="N39" s="28"/>
      <c r="O39" s="9"/>
      <c r="P39" s="9"/>
      <c r="Q39" s="9"/>
      <c r="R39" s="9"/>
      <c r="S39" s="9"/>
    </row>
    <row r="40" spans="2:19" ht="15.75" thickBot="1">
      <c r="B40" s="16"/>
      <c r="K40" s="34"/>
      <c r="L40" s="34"/>
      <c r="M40" s="128"/>
      <c r="N40" s="28"/>
      <c r="O40" s="9"/>
      <c r="P40" s="9"/>
      <c r="Q40" s="9"/>
      <c r="R40" s="9"/>
      <c r="S40" s="9"/>
    </row>
    <row r="41" spans="2:19" ht="15">
      <c r="B41" s="171" t="s">
        <v>229</v>
      </c>
      <c r="D41" s="130" t="str">
        <f>D24</f>
        <v>Little Silver</v>
      </c>
      <c r="E41" s="7"/>
      <c r="F41" s="334" t="s">
        <v>197</v>
      </c>
      <c r="G41" s="334"/>
      <c r="H41" s="335"/>
      <c r="I41" s="7"/>
      <c r="J41" s="8"/>
      <c r="K41" s="28"/>
      <c r="L41" s="28"/>
      <c r="M41" s="130" t="str">
        <f>AG29</f>
        <v>Shrewsbury</v>
      </c>
      <c r="N41" s="333" t="s">
        <v>197</v>
      </c>
      <c r="O41" s="334"/>
      <c r="P41" s="334"/>
      <c r="Q41" s="334"/>
      <c r="R41" s="335"/>
      <c r="S41" s="8"/>
    </row>
    <row r="42" spans="2:19" ht="15.75" thickBot="1">
      <c r="B42" s="260">
        <v>40728</v>
      </c>
      <c r="C42" s="16"/>
      <c r="D42" s="132" t="str">
        <f>D25</f>
        <v>Challenger</v>
      </c>
      <c r="E42" s="12"/>
      <c r="F42" s="345"/>
      <c r="G42" s="345"/>
      <c r="H42" s="346"/>
      <c r="I42" s="12" t="s">
        <v>196</v>
      </c>
      <c r="J42" s="13" t="s">
        <v>196</v>
      </c>
      <c r="K42" s="28"/>
      <c r="L42" s="28"/>
      <c r="M42" s="132" t="str">
        <f>AG30</f>
        <v>Sickles Field</v>
      </c>
      <c r="N42" s="336"/>
      <c r="O42" s="337"/>
      <c r="P42" s="337"/>
      <c r="Q42" s="337"/>
      <c r="R42" s="338"/>
      <c r="S42" s="13" t="s">
        <v>196</v>
      </c>
    </row>
    <row r="43" spans="2:19" ht="15">
      <c r="B43" s="30">
        <v>0.3958333333333333</v>
      </c>
      <c r="D43" s="51" t="s">
        <v>230</v>
      </c>
      <c r="E43" s="133"/>
      <c r="F43" s="322" t="str">
        <f>N27</f>
        <v>Elmjack elites</v>
      </c>
      <c r="G43" s="323"/>
      <c r="H43" s="324"/>
      <c r="I43" s="134"/>
      <c r="J43" s="51">
        <v>2</v>
      </c>
      <c r="K43" s="28"/>
      <c r="L43" s="263">
        <v>0.4166666666666667</v>
      </c>
      <c r="M43" s="261" t="s">
        <v>231</v>
      </c>
      <c r="N43" s="384" t="str">
        <f>N26</f>
        <v>Pt Pleasant sharks </v>
      </c>
      <c r="O43" s="385"/>
      <c r="P43" s="385"/>
      <c r="Q43" s="385"/>
      <c r="R43" s="385"/>
      <c r="S43" s="183">
        <v>2</v>
      </c>
    </row>
    <row r="44" spans="2:19" ht="15.75" thickBot="1">
      <c r="B44" s="31"/>
      <c r="D44" s="52" t="s">
        <v>213</v>
      </c>
      <c r="E44" s="135"/>
      <c r="F44" s="325" t="str">
        <f>N24</f>
        <v>Lincroft Knights</v>
      </c>
      <c r="G44" s="326"/>
      <c r="H44" s="327"/>
      <c r="I44" s="136"/>
      <c r="J44" s="52">
        <v>3</v>
      </c>
      <c r="K44" s="28"/>
      <c r="L44" s="264"/>
      <c r="M44" s="262" t="s">
        <v>212</v>
      </c>
      <c r="N44" s="386" t="str">
        <f>N25</f>
        <v>Clarkstown Stars </v>
      </c>
      <c r="O44" s="387"/>
      <c r="P44" s="387"/>
      <c r="Q44" s="387"/>
      <c r="R44" s="387"/>
      <c r="S44" s="280">
        <v>1</v>
      </c>
    </row>
    <row r="45" spans="2:19" ht="15.75" thickBot="1">
      <c r="B45" s="137"/>
      <c r="C45" s="78"/>
      <c r="D45" s="80"/>
      <c r="E45" s="138"/>
      <c r="F45" s="139"/>
      <c r="G45" s="139"/>
      <c r="H45" s="139"/>
      <c r="I45" s="138"/>
      <c r="J45" s="80"/>
      <c r="K45" s="28"/>
      <c r="L45" s="35"/>
      <c r="M45" s="131"/>
      <c r="N45" s="35"/>
      <c r="O45" s="47"/>
      <c r="P45" s="47"/>
      <c r="Q45" s="47"/>
      <c r="R45" s="47"/>
      <c r="S45" s="47"/>
    </row>
    <row r="46" spans="2:19" ht="15.75" thickBot="1">
      <c r="B46" s="30">
        <v>0.4895833333333333</v>
      </c>
      <c r="D46" s="51" t="s">
        <v>232</v>
      </c>
      <c r="E46" s="140"/>
      <c r="F46" s="322" t="str">
        <f>IF(J43&lt;&gt;"",(IF(J43&gt;J44,F43,F44)),"")</f>
        <v>Lincroft Knights</v>
      </c>
      <c r="G46" s="323"/>
      <c r="H46" s="324"/>
      <c r="I46" s="141"/>
      <c r="J46" s="51">
        <v>3</v>
      </c>
      <c r="K46" s="28"/>
      <c r="L46" s="131"/>
      <c r="M46" s="131"/>
      <c r="N46" s="35"/>
      <c r="O46" s="47"/>
      <c r="P46" s="47"/>
      <c r="Q46" s="47"/>
      <c r="R46" s="47"/>
      <c r="S46" s="47"/>
    </row>
    <row r="47" spans="2:19" ht="15.75" thickBot="1">
      <c r="B47" s="31"/>
      <c r="D47" s="52" t="s">
        <v>233</v>
      </c>
      <c r="E47" s="142"/>
      <c r="F47" s="322" t="str">
        <f>IF(S43&lt;&gt;"",(IF(S43&gt;S44,N43,N44)),"")</f>
        <v>Pt Pleasant sharks </v>
      </c>
      <c r="G47" s="323"/>
      <c r="H47" s="324"/>
      <c r="I47" s="53"/>
      <c r="J47" s="52">
        <v>0</v>
      </c>
      <c r="K47" s="28"/>
      <c r="L47" s="131"/>
      <c r="M47" s="34"/>
      <c r="N47" s="34"/>
      <c r="O47" s="4"/>
      <c r="P47" s="4"/>
      <c r="Q47" s="4"/>
      <c r="R47" s="4"/>
      <c r="S47" s="4"/>
    </row>
    <row r="55" ht="15.75">
      <c r="H55" s="317" t="s">
        <v>51</v>
      </c>
    </row>
    <row r="56" ht="15.75">
      <c r="H56" s="318" t="s">
        <v>52</v>
      </c>
    </row>
    <row r="57" ht="15.75">
      <c r="H57" s="319" t="s">
        <v>53</v>
      </c>
    </row>
  </sheetData>
  <sheetProtection/>
  <mergeCells count="25">
    <mergeCell ref="F47:H47"/>
    <mergeCell ref="M31:S31"/>
    <mergeCell ref="M33:S34"/>
    <mergeCell ref="F41:H42"/>
    <mergeCell ref="F43:H43"/>
    <mergeCell ref="F44:H44"/>
    <mergeCell ref="F46:H46"/>
    <mergeCell ref="N41:R42"/>
    <mergeCell ref="N43:R43"/>
    <mergeCell ref="N44:R44"/>
    <mergeCell ref="AF9:AG9"/>
    <mergeCell ref="AF10:AG10"/>
    <mergeCell ref="M30:S30"/>
    <mergeCell ref="V22:W22"/>
    <mergeCell ref="N24:S24"/>
    <mergeCell ref="N25:S25"/>
    <mergeCell ref="N26:S26"/>
    <mergeCell ref="N27:S27"/>
    <mergeCell ref="B1:K3"/>
    <mergeCell ref="M1:S3"/>
    <mergeCell ref="B5:K5"/>
    <mergeCell ref="M5:S5"/>
    <mergeCell ref="N23:S23"/>
    <mergeCell ref="W21:AC21"/>
    <mergeCell ref="V17:W17"/>
  </mergeCells>
  <printOptions/>
  <pageMargins left="0.7" right="0.7" top="0.75" bottom="0.75" header="0.3" footer="0.3"/>
  <pageSetup fitToHeight="1" fitToWidth="1" horizontalDpi="600" verticalDpi="600" orientation="landscape" paperSize="3" scale="9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53"/>
  <sheetViews>
    <sheetView zoomScalePageLayoutView="0" workbookViewId="0" topLeftCell="A16">
      <selection activeCell="J46" sqref="J46"/>
    </sheetView>
  </sheetViews>
  <sheetFormatPr defaultColWidth="8.8515625" defaultRowHeight="15"/>
  <cols>
    <col min="1" max="1" width="2.421875" style="0" customWidth="1"/>
    <col min="2" max="2" width="8.8515625" style="0" customWidth="1"/>
    <col min="3" max="3" width="1.8515625" style="0" customWidth="1"/>
    <col min="4" max="4" width="27.140625" style="0" customWidth="1"/>
    <col min="5" max="5" width="0.13671875" style="0" customWidth="1"/>
    <col min="6" max="6" width="8.7109375" style="0" customWidth="1"/>
    <col min="7" max="7" width="3.421875" style="0" customWidth="1"/>
    <col min="8" max="8" width="27.421875" style="0" customWidth="1"/>
    <col min="9" max="9" width="0" style="0" hidden="1" customWidth="1"/>
    <col min="10" max="10" width="8.7109375" style="0" customWidth="1"/>
    <col min="11" max="11" width="3.00390625" style="0" customWidth="1"/>
    <col min="12" max="12" width="8.7109375" style="0" customWidth="1"/>
    <col min="13" max="13" width="27.421875" style="0" customWidth="1"/>
    <col min="14" max="19" width="8.7109375" style="0" customWidth="1"/>
    <col min="20" max="20" width="6.7109375" style="0" customWidth="1"/>
    <col min="21" max="21" width="4.421875" style="300" customWidth="1"/>
    <col min="22" max="22" width="10.140625" style="0" hidden="1" customWidth="1"/>
    <col min="23" max="23" width="15.421875" style="0" hidden="1" customWidth="1"/>
    <col min="24" max="29" width="7.140625" style="0" hidden="1" customWidth="1"/>
    <col min="30" max="30" width="6.7109375" style="0" customWidth="1"/>
    <col min="31" max="31" width="4.7109375" style="300" customWidth="1"/>
    <col min="32" max="32" width="10.140625" style="0" hidden="1" customWidth="1"/>
    <col min="33" max="33" width="27.421875" style="0" hidden="1" customWidth="1"/>
    <col min="34" max="34" width="9.140625" style="0" hidden="1" customWidth="1"/>
    <col min="35" max="35" width="9.140625" style="247" hidden="1" customWidth="1"/>
    <col min="36" max="36" width="24.421875" style="0" hidden="1" customWidth="1"/>
    <col min="37" max="37" width="9.140625" style="0" hidden="1" customWidth="1"/>
    <col min="38" max="39" width="8.8515625" style="0" hidden="1" customWidth="1"/>
    <col min="40" max="40" width="8.8515625" style="0" customWidth="1"/>
  </cols>
  <sheetData>
    <row r="1" spans="1:19" ht="15">
      <c r="A1" s="1"/>
      <c r="B1" s="360" t="s">
        <v>79</v>
      </c>
      <c r="C1" s="361"/>
      <c r="D1" s="361"/>
      <c r="E1" s="361"/>
      <c r="F1" s="361"/>
      <c r="G1" s="361"/>
      <c r="H1" s="361"/>
      <c r="I1" s="361"/>
      <c r="J1" s="361"/>
      <c r="K1" s="362"/>
      <c r="M1" s="369" t="str">
        <f>AG26</f>
        <v>13U</v>
      </c>
      <c r="N1" s="370"/>
      <c r="O1" s="370"/>
      <c r="P1" s="370"/>
      <c r="Q1" s="370"/>
      <c r="R1" s="370"/>
      <c r="S1" s="371"/>
    </row>
    <row r="2" spans="2:19" ht="15">
      <c r="B2" s="363"/>
      <c r="C2" s="364"/>
      <c r="D2" s="364"/>
      <c r="E2" s="364"/>
      <c r="F2" s="364"/>
      <c r="G2" s="364"/>
      <c r="H2" s="364"/>
      <c r="I2" s="364"/>
      <c r="J2" s="364"/>
      <c r="K2" s="365"/>
      <c r="M2" s="372"/>
      <c r="N2" s="373"/>
      <c r="O2" s="373"/>
      <c r="P2" s="373"/>
      <c r="Q2" s="373"/>
      <c r="R2" s="373"/>
      <c r="S2" s="374"/>
    </row>
    <row r="3" spans="2:19" ht="15.75" thickBot="1">
      <c r="B3" s="366"/>
      <c r="C3" s="367"/>
      <c r="D3" s="367"/>
      <c r="E3" s="367"/>
      <c r="F3" s="367"/>
      <c r="G3" s="367"/>
      <c r="H3" s="367"/>
      <c r="I3" s="367"/>
      <c r="J3" s="367"/>
      <c r="K3" s="368"/>
      <c r="M3" s="375"/>
      <c r="N3" s="376"/>
      <c r="O3" s="376"/>
      <c r="P3" s="376"/>
      <c r="Q3" s="376"/>
      <c r="R3" s="376"/>
      <c r="S3" s="377"/>
    </row>
    <row r="4" spans="2:30" ht="18.75" thickBot="1">
      <c r="B4" s="62"/>
      <c r="C4" s="62"/>
      <c r="D4" s="62"/>
      <c r="E4" s="62"/>
      <c r="F4" s="62"/>
      <c r="G4" s="62"/>
      <c r="H4" s="62"/>
      <c r="I4" s="62"/>
      <c r="J4" s="62"/>
      <c r="K4" s="62"/>
      <c r="L4" s="4"/>
      <c r="M4" s="3"/>
      <c r="N4" s="3"/>
      <c r="O4" s="3"/>
      <c r="P4" s="3"/>
      <c r="Q4" s="3"/>
      <c r="R4" s="3"/>
      <c r="S4" s="3"/>
      <c r="AD4" s="309" t="s">
        <v>34</v>
      </c>
    </row>
    <row r="5" spans="2:30" ht="16.5" thickBot="1">
      <c r="B5" s="378" t="s">
        <v>193</v>
      </c>
      <c r="C5" s="379"/>
      <c r="D5" s="379"/>
      <c r="E5" s="379"/>
      <c r="F5" s="379"/>
      <c r="G5" s="379"/>
      <c r="H5" s="379"/>
      <c r="I5" s="379"/>
      <c r="J5" s="379"/>
      <c r="K5" s="379"/>
      <c r="L5" s="9"/>
      <c r="M5" s="378" t="s">
        <v>194</v>
      </c>
      <c r="N5" s="379"/>
      <c r="O5" s="379"/>
      <c r="P5" s="379"/>
      <c r="Q5" s="379"/>
      <c r="R5" s="379"/>
      <c r="S5" s="380"/>
      <c r="AD5" s="309" t="s">
        <v>35</v>
      </c>
    </row>
    <row r="6" spans="2:30" ht="15.75">
      <c r="B6" s="171" t="s">
        <v>195</v>
      </c>
      <c r="C6" s="5"/>
      <c r="D6" s="63" t="str">
        <f>AG27</f>
        <v>Shrewsbury</v>
      </c>
      <c r="E6" s="7"/>
      <c r="F6" s="8"/>
      <c r="G6" s="7"/>
      <c r="H6" s="43" t="str">
        <f>AG29</f>
        <v>Little Sickles</v>
      </c>
      <c r="I6" s="7"/>
      <c r="J6" s="8"/>
      <c r="K6" s="7"/>
      <c r="L6" s="9"/>
      <c r="M6" s="10"/>
      <c r="N6" s="10"/>
      <c r="O6" s="64"/>
      <c r="P6" s="10"/>
      <c r="Q6" s="10"/>
      <c r="R6" s="10"/>
      <c r="S6" s="10"/>
      <c r="AD6" s="309" t="s">
        <v>36</v>
      </c>
    </row>
    <row r="7" spans="2:30" ht="16.5" thickBot="1">
      <c r="B7" s="173">
        <v>40726</v>
      </c>
      <c r="C7" s="4"/>
      <c r="D7" s="65" t="str">
        <f>AG28</f>
        <v>School</v>
      </c>
      <c r="E7" s="12"/>
      <c r="F7" s="13" t="s">
        <v>196</v>
      </c>
      <c r="G7" s="9"/>
      <c r="H7" s="50" t="str">
        <f>AG30</f>
        <v>Sickles Field</v>
      </c>
      <c r="I7" s="12"/>
      <c r="J7" s="13" t="s">
        <v>196</v>
      </c>
      <c r="K7" s="9"/>
      <c r="L7" s="9"/>
      <c r="M7" s="66" t="s">
        <v>217</v>
      </c>
      <c r="N7" s="14" t="s">
        <v>198</v>
      </c>
      <c r="O7" s="67" t="s">
        <v>199</v>
      </c>
      <c r="P7" s="14" t="s">
        <v>200</v>
      </c>
      <c r="Q7" s="14" t="s">
        <v>130</v>
      </c>
      <c r="R7" s="14" t="s">
        <v>201</v>
      </c>
      <c r="S7" s="14" t="s">
        <v>202</v>
      </c>
      <c r="AD7" s="309" t="s">
        <v>37</v>
      </c>
    </row>
    <row r="8" spans="2:30" ht="16.5" thickBot="1">
      <c r="B8" s="15"/>
      <c r="C8" s="16"/>
      <c r="D8" s="4"/>
      <c r="E8" s="4"/>
      <c r="F8" s="4"/>
      <c r="G8" s="4"/>
      <c r="H8" s="4"/>
      <c r="I8" s="4"/>
      <c r="J8" s="4"/>
      <c r="K8" s="9"/>
      <c r="L8" s="9"/>
      <c r="M8" s="18"/>
      <c r="N8" s="18"/>
      <c r="O8" s="18"/>
      <c r="P8" s="18"/>
      <c r="Q8" s="18"/>
      <c r="R8" s="18"/>
      <c r="S8" s="18"/>
      <c r="T8" s="34"/>
      <c r="U8" s="301"/>
      <c r="V8" s="34"/>
      <c r="W8" s="34"/>
      <c r="X8" s="34"/>
      <c r="Y8" s="34"/>
      <c r="Z8" s="34"/>
      <c r="AA8" s="34"/>
      <c r="AB8" s="34"/>
      <c r="AC8" s="34"/>
      <c r="AD8" s="310" t="s">
        <v>38</v>
      </c>
    </row>
    <row r="9" spans="2:33" ht="16.5" thickBot="1">
      <c r="B9" s="19">
        <v>0.3541666666666667</v>
      </c>
      <c r="C9" s="4"/>
      <c r="D9" s="36" t="str">
        <f>M9</f>
        <v>FH Diamonds</v>
      </c>
      <c r="E9" s="69"/>
      <c r="F9" s="70">
        <v>2</v>
      </c>
      <c r="G9" s="9"/>
      <c r="H9" s="36" t="str">
        <f>M17</f>
        <v>Frozen Ropes</v>
      </c>
      <c r="I9" s="69"/>
      <c r="J9" s="70">
        <v>8</v>
      </c>
      <c r="K9" s="9"/>
      <c r="L9" s="9"/>
      <c r="M9" s="71" t="str">
        <f>AG11</f>
        <v>FH Diamonds</v>
      </c>
      <c r="N9" s="72">
        <f>(IF(F9&gt;F10,1,0))+(IF(F13&gt;F12,1,0))+(IF(F35&gt;F36,1,0))+(IF(F39&gt;F38,1,0))</f>
        <v>0</v>
      </c>
      <c r="O9" s="73">
        <f>(IF(F9&lt;F10,1,0))+(IF(F13&lt;F12,1,0))+(IF(F35&lt;F36,1,0))+(IF(F39&lt;F38,1,0))</f>
        <v>2</v>
      </c>
      <c r="P9" s="73">
        <f>IF(F9&lt;&gt;"",(IF(F9=F10,1,0)),0)+IF(F13&lt;&gt;"",(IF(F13=F12,1,0)),0)+IF(F35&lt;&gt;"",(IF(F35=F36,1,0)),0)+IF(F39&lt;&gt;"",(IF(F39=F38,1,0)),0)</f>
        <v>0</v>
      </c>
      <c r="Q9" s="73">
        <f>(N9*2)+(P9*1)</f>
        <v>0</v>
      </c>
      <c r="R9" s="73">
        <f>F10+F12+F36+F38</f>
        <v>26</v>
      </c>
      <c r="S9" s="74">
        <f>F9+F13+F35+F39</f>
        <v>2</v>
      </c>
      <c r="T9" s="68"/>
      <c r="V9" s="68"/>
      <c r="W9" s="68"/>
      <c r="X9" s="68"/>
      <c r="Y9" s="68"/>
      <c r="Z9" s="68"/>
      <c r="AA9" s="68"/>
      <c r="AB9" s="68"/>
      <c r="AC9" s="68"/>
      <c r="AD9" s="310" t="s">
        <v>39</v>
      </c>
      <c r="AF9" s="347" t="s">
        <v>247</v>
      </c>
      <c r="AG9" s="347"/>
    </row>
    <row r="10" spans="2:33" ht="15.75" thickBot="1">
      <c r="B10" s="22"/>
      <c r="C10" s="4"/>
      <c r="D10" s="39" t="str">
        <f>M11</f>
        <v>CJ Stampede</v>
      </c>
      <c r="E10" s="75"/>
      <c r="F10" s="76">
        <v>11</v>
      </c>
      <c r="G10" s="9"/>
      <c r="H10" s="39" t="str">
        <f>M19</f>
        <v>NJ 9ers</v>
      </c>
      <c r="I10" s="75"/>
      <c r="J10" s="76">
        <v>6</v>
      </c>
      <c r="K10" s="9"/>
      <c r="L10" s="9"/>
      <c r="M10" s="71" t="str">
        <f>AG12</f>
        <v>WEMO</v>
      </c>
      <c r="N10" s="72">
        <f>(IF(F16&gt;F15,1,0))+(IF(F21&gt;F22,1,0))+(IF(F29&gt;F30,1,0))+(IF(F36&gt;F35,1,0))</f>
        <v>1</v>
      </c>
      <c r="O10" s="73">
        <f>(IF(F16&lt;F15,1,0))+(IF(F21&lt;F22,1,0))+(IF(F29&lt;F30,1,0))+(IF(F36&lt;F35,1,0))</f>
        <v>1</v>
      </c>
      <c r="P10" s="73">
        <f>IF(F16&lt;&gt;"",(IF(F16=F15,1,0)),0)+IF(F21&lt;&gt;"",(IF(F21=F22,1,0)),0)+IF(F29&lt;&gt;"",(IF(F29=F30,1,0)),0)+IF(F36&lt;&gt;"",(IF(F36=F35,1,0)),0)</f>
        <v>0</v>
      </c>
      <c r="Q10" s="73">
        <f>(N10*2)+(P10*1)</f>
        <v>2</v>
      </c>
      <c r="R10" s="73">
        <f>F15+F22+F30+F35</f>
        <v>9</v>
      </c>
      <c r="S10" s="74">
        <f>F16+F21+F29+F36</f>
        <v>9</v>
      </c>
      <c r="T10" s="28"/>
      <c r="U10" s="301"/>
      <c r="V10" s="33"/>
      <c r="W10" s="33"/>
      <c r="X10" s="33"/>
      <c r="Y10" s="33"/>
      <c r="Z10" s="33"/>
      <c r="AA10" s="33"/>
      <c r="AB10" s="33"/>
      <c r="AC10" s="33"/>
      <c r="AD10" s="33"/>
      <c r="AE10" s="302"/>
      <c r="AF10" s="348" t="s">
        <v>203</v>
      </c>
      <c r="AG10" s="349"/>
    </row>
    <row r="11" spans="2:36" ht="15.75" thickBot="1">
      <c r="B11" s="77"/>
      <c r="C11" s="78"/>
      <c r="D11" s="79"/>
      <c r="E11" s="80"/>
      <c r="F11" s="80"/>
      <c r="G11" s="9"/>
      <c r="H11" s="79"/>
      <c r="I11" s="80"/>
      <c r="J11" s="80"/>
      <c r="K11" s="9"/>
      <c r="L11" s="9"/>
      <c r="M11" s="71" t="str">
        <f>AG13</f>
        <v>CJ Stampede</v>
      </c>
      <c r="N11" s="72">
        <f>(IF(F10&gt;F9,1,0))+(IF(F15&gt;F16,1,0))+(IF(F32&gt;F33,1,0))+(IF(F27&gt;F26,1,0))</f>
        <v>2</v>
      </c>
      <c r="O11" s="73">
        <f>(IF(F10&lt;F9,1,0))+(IF(F15&lt;F16,1,0))+(IF(F32&lt;F33,1,0))+(IF(F27&lt;F26,1,0))</f>
        <v>0</v>
      </c>
      <c r="P11" s="73">
        <f>IF(F9&lt;&gt;"",(IF(F10=F9,1,0)),0)+IF(F15&lt;&gt;"",(IF(F15=F16,1,0)),0)+IF(F32&lt;&gt;"",(IF(F32=F33,1,0)),0)+IF(F27&lt;&gt;"",(IF(F27=F26,1,0)),0)</f>
        <v>0</v>
      </c>
      <c r="Q11" s="73">
        <f>(N11*2)+(P11*1)</f>
        <v>4</v>
      </c>
      <c r="R11" s="73">
        <f>F9+F16+F26+F33</f>
        <v>2</v>
      </c>
      <c r="S11" s="74">
        <f>F10+F15+F27+F32</f>
        <v>16</v>
      </c>
      <c r="T11" s="28"/>
      <c r="U11" s="301"/>
      <c r="V11" s="33"/>
      <c r="W11" s="33"/>
      <c r="X11" s="33"/>
      <c r="Y11" s="33"/>
      <c r="Z11" s="33"/>
      <c r="AA11" s="33"/>
      <c r="AB11" s="33"/>
      <c r="AC11" s="33"/>
      <c r="AD11" s="33"/>
      <c r="AE11" s="302"/>
      <c r="AF11" s="81">
        <v>1</v>
      </c>
      <c r="AG11" s="295" t="s">
        <v>220</v>
      </c>
      <c r="AI11" s="247" t="s">
        <v>31</v>
      </c>
      <c r="AJ11" s="82" t="s">
        <v>111</v>
      </c>
    </row>
    <row r="12" spans="2:36" ht="15.75" thickBot="1">
      <c r="B12" s="45">
        <v>0.4479166666666667</v>
      </c>
      <c r="C12" s="4"/>
      <c r="D12" s="36" t="str">
        <f>M12</f>
        <v>Langan Baseball</v>
      </c>
      <c r="E12" s="69"/>
      <c r="F12" s="70">
        <v>15</v>
      </c>
      <c r="G12" s="9"/>
      <c r="H12" s="36" t="str">
        <f>M20</f>
        <v>Brick Bulldogs</v>
      </c>
      <c r="I12" s="69"/>
      <c r="J12" s="70">
        <v>15</v>
      </c>
      <c r="K12" s="9"/>
      <c r="L12" s="9"/>
      <c r="M12" s="71" t="str">
        <f>AG14</f>
        <v>Langan Baseball</v>
      </c>
      <c r="N12" s="74">
        <f>(IF(F12&gt;F13,1,0))+(IF(F19&gt;F18,1,0))+(IF(F26&gt;F27,1,0))+(IF(F30&gt;F29,1,0))</f>
        <v>2</v>
      </c>
      <c r="O12" s="73">
        <f>(IF(F12&lt;F13,1,0))+(IF(F19&lt;F18,1,0))+(IF(F26&lt;F27,1,0))+(IF(F30&lt;F29,1,0))</f>
        <v>0</v>
      </c>
      <c r="P12" s="73">
        <f>IF(F12&lt;&gt;"",(IF(F12=F13,1,0)),0)+IF(F19&lt;&gt;"",(IF(F19=F18,1,0)),0)+IF(F26&lt;&gt;"",(IF(F26=F27,1,0)),0)+IF(F30&lt;&gt;"",(IF(F30=F29,1,0)),0)</f>
        <v>0</v>
      </c>
      <c r="Q12" s="73">
        <f>(N12*2)+(P12*1)</f>
        <v>4</v>
      </c>
      <c r="R12" s="73">
        <f>F13+F18+F27+F29</f>
        <v>4</v>
      </c>
      <c r="S12" s="74">
        <f>F12++F19+F26+F30</f>
        <v>27</v>
      </c>
      <c r="T12" s="68"/>
      <c r="V12" s="68"/>
      <c r="W12" s="68"/>
      <c r="X12" s="68"/>
      <c r="Y12" s="68"/>
      <c r="Z12" s="68"/>
      <c r="AA12" s="68"/>
      <c r="AB12" s="68"/>
      <c r="AC12" s="68"/>
      <c r="AD12" s="68"/>
      <c r="AF12" s="83">
        <v>2</v>
      </c>
      <c r="AG12" s="295" t="s">
        <v>115</v>
      </c>
      <c r="AI12" s="247" t="s">
        <v>31</v>
      </c>
      <c r="AJ12" s="84" t="s">
        <v>220</v>
      </c>
    </row>
    <row r="13" spans="2:42" ht="15.75" thickBot="1">
      <c r="B13" s="22"/>
      <c r="C13" s="4"/>
      <c r="D13" s="39" t="str">
        <f>M9</f>
        <v>FH Diamonds</v>
      </c>
      <c r="E13" s="75"/>
      <c r="F13" s="76">
        <v>0</v>
      </c>
      <c r="G13" s="9"/>
      <c r="H13" s="39" t="str">
        <f>M17</f>
        <v>Frozen Ropes</v>
      </c>
      <c r="I13" s="75"/>
      <c r="J13" s="76">
        <v>2</v>
      </c>
      <c r="K13" s="9"/>
      <c r="L13" s="9"/>
      <c r="M13" s="71" t="str">
        <f>AG15</f>
        <v>Jersey City Cobras</v>
      </c>
      <c r="N13" s="74">
        <f>(IF(F18&gt;F19,1,0))+(IF(F22&gt;F21,1,0))+(IF(F33&gt;F32,1,0))+(IF(F38&gt;F39,1,0))</f>
        <v>0</v>
      </c>
      <c r="O13" s="73">
        <f>(IF(F18&lt;F19,1,0))+(IF(F22&lt;F21,1,0))+(IF(F33&lt;F32,1,0))+(IF(F38&lt;F39,1,0))</f>
        <v>2</v>
      </c>
      <c r="P13" s="73">
        <f>IF(F18&lt;&gt;"",(IF(F18=F19,1,0)),0)+IF(F22&lt;&gt;"",(IF(F22=F21,1,0)),0)+IF(F32&lt;&gt;"",(IF(F33=F32,1,0)),0)+IF(F38&lt;&gt;"",(IF(F38=F39,1,0)),0)</f>
        <v>0</v>
      </c>
      <c r="Q13" s="73">
        <f>(N13*2)+(P13*1)</f>
        <v>0</v>
      </c>
      <c r="R13" s="73">
        <f>F19+F21+F32+F39</f>
        <v>21</v>
      </c>
      <c r="S13" s="74">
        <f>F18+F22+F33+F38</f>
        <v>8</v>
      </c>
      <c r="T13" s="28"/>
      <c r="U13" s="301"/>
      <c r="V13" s="33"/>
      <c r="W13" s="33"/>
      <c r="X13" s="33"/>
      <c r="Y13" s="33"/>
      <c r="Z13" s="33"/>
      <c r="AA13" s="33"/>
      <c r="AB13" s="33"/>
      <c r="AC13" s="33"/>
      <c r="AD13" s="33"/>
      <c r="AE13" s="302"/>
      <c r="AF13" s="83">
        <v>3</v>
      </c>
      <c r="AG13" s="82" t="s">
        <v>112</v>
      </c>
      <c r="AI13" s="247" t="s">
        <v>31</v>
      </c>
      <c r="AJ13" s="84" t="s">
        <v>248</v>
      </c>
      <c r="AO13" s="85"/>
      <c r="AP13" s="86"/>
    </row>
    <row r="14" spans="2:42" ht="15.75" thickBot="1">
      <c r="B14" s="77"/>
      <c r="C14" s="78"/>
      <c r="D14" s="79"/>
      <c r="E14" s="80"/>
      <c r="F14" s="80"/>
      <c r="G14" s="9"/>
      <c r="H14" s="79"/>
      <c r="I14" s="80"/>
      <c r="J14" s="80"/>
      <c r="K14" s="9"/>
      <c r="L14" s="9"/>
      <c r="M14" s="26"/>
      <c r="N14" s="87"/>
      <c r="O14" s="87"/>
      <c r="P14" s="26"/>
      <c r="Q14" s="26"/>
      <c r="R14" s="26"/>
      <c r="S14" s="88"/>
      <c r="T14" s="28"/>
      <c r="U14" s="301"/>
      <c r="V14" s="33"/>
      <c r="W14" s="33"/>
      <c r="X14" s="33"/>
      <c r="Y14" s="33"/>
      <c r="Z14" s="33"/>
      <c r="AA14" s="33"/>
      <c r="AB14" s="33"/>
      <c r="AC14" s="33"/>
      <c r="AD14" s="33"/>
      <c r="AE14" s="302"/>
      <c r="AF14" s="83">
        <v>4</v>
      </c>
      <c r="AG14" s="295" t="s">
        <v>69</v>
      </c>
      <c r="AI14" s="247" t="s">
        <v>31</v>
      </c>
      <c r="AJ14" s="84" t="s">
        <v>69</v>
      </c>
      <c r="AK14" t="s">
        <v>3</v>
      </c>
      <c r="AO14" s="85"/>
      <c r="AP14" s="86"/>
    </row>
    <row r="15" spans="2:42" ht="15">
      <c r="B15" s="45">
        <v>0.041666666666666664</v>
      </c>
      <c r="C15" s="4"/>
      <c r="D15" s="36" t="str">
        <f>M11</f>
        <v>CJ Stampede</v>
      </c>
      <c r="E15" s="69"/>
      <c r="F15" s="70">
        <v>5</v>
      </c>
      <c r="G15" s="9"/>
      <c r="H15" s="36" t="str">
        <f>M19</f>
        <v>NJ 9ers</v>
      </c>
      <c r="I15" s="69"/>
      <c r="J15" s="70">
        <v>1</v>
      </c>
      <c r="K15" s="9"/>
      <c r="L15" s="9"/>
      <c r="M15" s="10"/>
      <c r="N15" s="10"/>
      <c r="O15" s="89"/>
      <c r="P15" s="10"/>
      <c r="Q15" s="10"/>
      <c r="R15" s="10"/>
      <c r="S15" s="90"/>
      <c r="T15" s="68"/>
      <c r="V15" s="68"/>
      <c r="W15" s="68"/>
      <c r="X15" s="68"/>
      <c r="Y15" s="68"/>
      <c r="Z15" s="68"/>
      <c r="AA15" s="68"/>
      <c r="AB15" s="68"/>
      <c r="AC15" s="68"/>
      <c r="AD15" s="68"/>
      <c r="AF15" s="83">
        <v>5</v>
      </c>
      <c r="AG15" s="295" t="s">
        <v>113</v>
      </c>
      <c r="AI15" s="247" t="s">
        <v>31</v>
      </c>
      <c r="AJ15" s="84" t="s">
        <v>112</v>
      </c>
      <c r="AO15" s="85"/>
      <c r="AP15" s="86"/>
    </row>
    <row r="16" spans="2:42" ht="15.75" thickBot="1">
      <c r="B16" s="22"/>
      <c r="C16" s="4"/>
      <c r="D16" s="39" t="str">
        <f>M10</f>
        <v>WEMO</v>
      </c>
      <c r="E16" s="75"/>
      <c r="F16" s="76">
        <v>0</v>
      </c>
      <c r="G16" s="9"/>
      <c r="H16" s="39" t="str">
        <f>M18</f>
        <v>Monmouth County Dodgers</v>
      </c>
      <c r="I16" s="75"/>
      <c r="J16" s="76">
        <v>17</v>
      </c>
      <c r="K16" s="9"/>
      <c r="L16" s="9"/>
      <c r="M16" s="91" t="s">
        <v>221</v>
      </c>
      <c r="N16" s="14" t="s">
        <v>198</v>
      </c>
      <c r="O16" s="92" t="s">
        <v>199</v>
      </c>
      <c r="P16" s="14" t="s">
        <v>200</v>
      </c>
      <c r="Q16" s="14" t="s">
        <v>130</v>
      </c>
      <c r="R16" s="14" t="s">
        <v>201</v>
      </c>
      <c r="S16" s="93" t="s">
        <v>202</v>
      </c>
      <c r="T16" s="28"/>
      <c r="U16" s="301"/>
      <c r="V16" s="33"/>
      <c r="W16" s="33"/>
      <c r="X16" s="33"/>
      <c r="Y16" s="33"/>
      <c r="Z16" s="33"/>
      <c r="AA16" s="33"/>
      <c r="AB16" s="33"/>
      <c r="AC16" s="33"/>
      <c r="AD16" s="33"/>
      <c r="AE16" s="302"/>
      <c r="AF16" s="94">
        <v>6</v>
      </c>
      <c r="AG16" s="97" t="s">
        <v>248</v>
      </c>
      <c r="AI16" s="247" t="s">
        <v>31</v>
      </c>
      <c r="AJ16" s="95" t="s">
        <v>113</v>
      </c>
      <c r="AO16" s="85"/>
      <c r="AP16" s="86"/>
    </row>
    <row r="17" spans="2:42" ht="15.75" thickBot="1">
      <c r="B17" s="77"/>
      <c r="C17" s="78"/>
      <c r="D17" s="79"/>
      <c r="E17" s="80"/>
      <c r="F17" s="80"/>
      <c r="G17" s="9"/>
      <c r="H17" s="79"/>
      <c r="I17" s="80"/>
      <c r="J17" s="80"/>
      <c r="K17" s="9"/>
      <c r="L17" s="9"/>
      <c r="M17" s="96" t="str">
        <f>AG16</f>
        <v>Frozen Ropes</v>
      </c>
      <c r="N17" s="74">
        <f>(IF(J9&gt;J10,1,0))+(IF(J13&gt;J12,1,0))+(IF(J35&gt;J36,1,0))+(IF(J39&gt;J38,1,0))</f>
        <v>1</v>
      </c>
      <c r="O17" s="74">
        <f>(IF(J9&lt;J10,1,0))+(IF(J13&lt;J12,1,0))+(IF(J35&lt;J36,1,0))+(IF(J39&lt;J38,1,0))</f>
        <v>1</v>
      </c>
      <c r="P17" s="73">
        <f>IF(J9&lt;&gt;"",(IF(J9=J10,1,0)),0)+IF(J13&lt;&gt;"",(IF(J13=J12,1,0)),0)+IF(J35&lt;&gt;"",(IF(J35=J36,1,0)),0)+IF(J39&lt;&gt;"",(IF(J39=J38,1,0)),0)</f>
        <v>0</v>
      </c>
      <c r="Q17" s="73">
        <f>(N17*2)+(P17*1)</f>
        <v>2</v>
      </c>
      <c r="R17" s="73">
        <f>J10+J12+J36+J38</f>
        <v>21</v>
      </c>
      <c r="S17" s="74">
        <f>J9+J13+J35+J39</f>
        <v>10</v>
      </c>
      <c r="T17" s="28"/>
      <c r="U17" s="301"/>
      <c r="V17" s="33"/>
      <c r="W17" s="33"/>
      <c r="X17" s="33"/>
      <c r="Y17" s="33"/>
      <c r="Z17" s="33"/>
      <c r="AA17" s="33"/>
      <c r="AB17" s="33"/>
      <c r="AC17" s="33"/>
      <c r="AD17" s="33"/>
      <c r="AE17" s="302"/>
      <c r="AF17" s="94">
        <v>7</v>
      </c>
      <c r="AG17" s="97" t="s">
        <v>7</v>
      </c>
      <c r="AI17" s="247" t="s">
        <v>31</v>
      </c>
      <c r="AJ17" s="95" t="s">
        <v>114</v>
      </c>
      <c r="AO17" s="85"/>
      <c r="AP17" s="86"/>
    </row>
    <row r="18" spans="2:42" ht="15.75" thickBot="1">
      <c r="B18" s="30">
        <v>0.13541666666666666</v>
      </c>
      <c r="C18" s="4"/>
      <c r="D18" s="36" t="str">
        <f>M13</f>
        <v>Jersey City Cobras</v>
      </c>
      <c r="E18" s="69"/>
      <c r="F18" s="70">
        <v>4</v>
      </c>
      <c r="G18" s="9"/>
      <c r="H18" s="36" t="str">
        <f>M21</f>
        <v>Edison Boys Baseball</v>
      </c>
      <c r="I18" s="69"/>
      <c r="J18" s="70">
        <v>0</v>
      </c>
      <c r="K18" s="9"/>
      <c r="L18" s="9"/>
      <c r="M18" s="96" t="str">
        <f>AG17</f>
        <v>Monmouth County Dodgers</v>
      </c>
      <c r="N18" s="74">
        <f>(IF(J16&gt;J15,1,0))+(IF(J21&gt;J22,1,0))+(IF(J29&gt;J30,1,0))+(IF(J36&gt;J35,1,0))</f>
        <v>2</v>
      </c>
      <c r="O18" s="74">
        <f>(IF(J16&lt;J15,1,0))+(IF(J21&lt;J22,1,0))+(IF(J29&lt;J30,1,0))+(IF(J36&lt;J35,1,0))</f>
        <v>0</v>
      </c>
      <c r="P18" s="73">
        <f>IF(J16&lt;&gt;"",(IF(J16=J15,1,0)),0)+IF(J21&lt;&gt;"",(IF(J21=J22,1,0)),0)+IF(J29&lt;&gt;"",(IF(J29=J30,1,0)),0)+IF(J36&lt;&gt;"",(IF(J36=J35,1,0)),0)</f>
        <v>0</v>
      </c>
      <c r="Q18" s="73">
        <f>(N18*2)+(P18*1)</f>
        <v>4</v>
      </c>
      <c r="R18" s="73">
        <f>J15+J22+J30+J35</f>
        <v>2</v>
      </c>
      <c r="S18" s="74">
        <f>J16+J21+J29+J36</f>
        <v>19</v>
      </c>
      <c r="T18" s="68"/>
      <c r="V18" s="357" t="s">
        <v>133</v>
      </c>
      <c r="W18" s="358"/>
      <c r="X18" s="28"/>
      <c r="Y18" s="28"/>
      <c r="Z18" s="28"/>
      <c r="AA18" s="28"/>
      <c r="AB18" s="28"/>
      <c r="AC18" s="28"/>
      <c r="AD18" s="28"/>
      <c r="AF18" s="94">
        <v>8</v>
      </c>
      <c r="AG18" s="97" t="s">
        <v>111</v>
      </c>
      <c r="AI18" s="247" t="s">
        <v>31</v>
      </c>
      <c r="AJ18" s="97" t="s">
        <v>115</v>
      </c>
      <c r="AO18" s="85"/>
      <c r="AP18" s="86"/>
    </row>
    <row r="19" spans="2:42" ht="15.75" thickBot="1">
      <c r="B19" s="31"/>
      <c r="C19" s="4"/>
      <c r="D19" s="39" t="str">
        <f>M12</f>
        <v>Langan Baseball</v>
      </c>
      <c r="E19" s="75"/>
      <c r="F19" s="76">
        <v>12</v>
      </c>
      <c r="G19" s="9"/>
      <c r="H19" s="39" t="str">
        <f>M20</f>
        <v>Brick Bulldogs</v>
      </c>
      <c r="I19" s="75"/>
      <c r="J19" s="76">
        <v>17</v>
      </c>
      <c r="K19" s="9"/>
      <c r="L19" s="9"/>
      <c r="M19" s="96" t="str">
        <f>AG18</f>
        <v>NJ 9ers</v>
      </c>
      <c r="N19" s="74">
        <f>(IF(J10&gt;J9,1,0))+(IF(J15&gt;J16,1,0))+(IF(J32&gt;J33,1,0))+(IF(J27&gt;J26,1,0))</f>
        <v>0</v>
      </c>
      <c r="O19" s="74">
        <f>(IF(J10&lt;J9,1,0))+(IF(J15&lt;J16,1,0))+(IF(J32&lt;J33,1,0))+(IF(J27&lt;J26,1,0))</f>
        <v>2</v>
      </c>
      <c r="P19" s="73">
        <f>IF(J10&lt;&gt;"",(IF(J10=J9,1,0)),0)+IF(J15&lt;&gt;"",(IF(J15=J16,1,0)),0)+IF(J32&lt;&gt;"",(IF(J32=J33,1,0)),0)+IF(J27&lt;&gt;"",(IF(J27=J26,1,0)),0)</f>
        <v>0</v>
      </c>
      <c r="Q19" s="73">
        <f>(N19*2)+(P19*1)</f>
        <v>0</v>
      </c>
      <c r="R19" s="73">
        <f>J9+J16+J26+J33</f>
        <v>25</v>
      </c>
      <c r="S19" s="74">
        <f>J10+J15+J27+J32</f>
        <v>7</v>
      </c>
      <c r="T19" s="28"/>
      <c r="U19" s="301"/>
      <c r="V19" s="284">
        <v>1</v>
      </c>
      <c r="W19" s="285" t="s">
        <v>130</v>
      </c>
      <c r="X19" s="281"/>
      <c r="Y19" s="281"/>
      <c r="Z19" s="281"/>
      <c r="AA19" s="281"/>
      <c r="AB19" s="281"/>
      <c r="AC19" s="281"/>
      <c r="AD19" s="281"/>
      <c r="AE19" s="302"/>
      <c r="AF19" s="94">
        <v>9</v>
      </c>
      <c r="AG19" s="97" t="s">
        <v>320</v>
      </c>
      <c r="AI19" s="247" t="s">
        <v>31</v>
      </c>
      <c r="AJ19" s="95" t="s">
        <v>7</v>
      </c>
      <c r="AO19" s="85"/>
      <c r="AP19" s="86"/>
    </row>
    <row r="20" spans="2:42" ht="15.75" thickBot="1">
      <c r="B20" s="77"/>
      <c r="C20" s="78"/>
      <c r="D20" s="79"/>
      <c r="E20" s="80"/>
      <c r="F20" s="80"/>
      <c r="G20" s="9"/>
      <c r="H20" s="79"/>
      <c r="I20" s="80"/>
      <c r="J20" s="80"/>
      <c r="K20" s="9"/>
      <c r="L20" s="9"/>
      <c r="M20" s="96" t="str">
        <f>AG19</f>
        <v>Brick Bulldogs</v>
      </c>
      <c r="N20" s="74">
        <f>(IF(J12&gt;J13,1,0))+(IF(J19&gt;J18,1,0))+(IF(J26&gt;J27,1,0))+(IF(J30&gt;J29,1,0))</f>
        <v>2</v>
      </c>
      <c r="O20" s="74">
        <f>(IF(J12&lt;J13,1,0))+(IF(J19&lt;J18,1,0))+(IF(J26&lt;J27,1,0))+(IF(J30&lt;J29,1,0))</f>
        <v>0</v>
      </c>
      <c r="P20" s="73">
        <f>IF(J12&lt;&gt;"",(IF(J12=J13,1,0)),0)+IF(J19&lt;&gt;"",(IF(J19=J18,1,0)),0)+IF(J26&lt;&gt;"",(IF(J26=J27,1,0)),0)+IF(J30&lt;&gt;"",(IF(J30=J29,1,0)),0)</f>
        <v>0</v>
      </c>
      <c r="Q20" s="73">
        <f>(N20*2)+(P20*1)</f>
        <v>4</v>
      </c>
      <c r="R20" s="73">
        <f>J13+J18+J27+J29</f>
        <v>2</v>
      </c>
      <c r="S20" s="74">
        <f>J12++J19+J26+J30</f>
        <v>32</v>
      </c>
      <c r="T20" s="28"/>
      <c r="U20" s="301"/>
      <c r="V20" s="282">
        <v>2</v>
      </c>
      <c r="W20" s="283" t="s">
        <v>131</v>
      </c>
      <c r="X20" s="291"/>
      <c r="Y20" s="291"/>
      <c r="Z20" s="291"/>
      <c r="AA20" s="291"/>
      <c r="AB20" s="291"/>
      <c r="AC20" s="291"/>
      <c r="AD20" s="291"/>
      <c r="AE20" s="302"/>
      <c r="AF20" s="94">
        <v>10</v>
      </c>
      <c r="AG20" s="97" t="s">
        <v>114</v>
      </c>
      <c r="AI20" s="247" t="s">
        <v>31</v>
      </c>
      <c r="AJ20" s="95" t="s">
        <v>320</v>
      </c>
      <c r="AK20" t="s">
        <v>4</v>
      </c>
      <c r="AO20" s="85"/>
      <c r="AP20" s="86"/>
    </row>
    <row r="21" spans="2:42" ht="15.75" thickBot="1">
      <c r="B21" s="30">
        <v>0.22916666666666666</v>
      </c>
      <c r="C21" s="4"/>
      <c r="D21" s="20" t="str">
        <f>M10</f>
        <v>WEMO</v>
      </c>
      <c r="E21" s="98"/>
      <c r="F21" s="70">
        <v>9</v>
      </c>
      <c r="G21" s="9"/>
      <c r="H21" s="20" t="str">
        <f>M18</f>
        <v>Monmouth County Dodgers</v>
      </c>
      <c r="I21" s="69"/>
      <c r="J21" s="70">
        <v>2</v>
      </c>
      <c r="K21" s="9"/>
      <c r="L21" s="9"/>
      <c r="M21" s="96" t="str">
        <f>AG20</f>
        <v>Edison Boys Baseball</v>
      </c>
      <c r="N21" s="74">
        <f>(IF(J18&gt;J19,1,0))+(IF(J22&gt;J21,1,0))+(IF(J33&gt;J32,1,0))+(IF(J38&gt;J39,1,0))</f>
        <v>0</v>
      </c>
      <c r="O21" s="74">
        <f>(IF(J18&lt;J19,1,0))+(IF(J22&lt;J21,1,0))+(IF(J33&lt;J32,1,0))+(IF(J38&lt;J39,1,0))</f>
        <v>2</v>
      </c>
      <c r="P21" s="73">
        <f>IF(J18&lt;&gt;"",(IF(J18=J19,1,0)),0)+IF(J22&lt;&gt;"",(IF(J22=J21,1,0)),0)+IF(J33&lt;&gt;"",(IF(J33=J32,1,0)),0)+IF(J38&lt;&gt;"",(IF(J38=J39,1,0)),0)</f>
        <v>0</v>
      </c>
      <c r="Q21" s="73">
        <f>(N21*2)+(P21*1)</f>
        <v>0</v>
      </c>
      <c r="R21" s="73">
        <f>J19+J21+J32+J39</f>
        <v>19</v>
      </c>
      <c r="S21" s="74">
        <f>J18+J22+J33+J38</f>
        <v>1</v>
      </c>
      <c r="T21" s="68"/>
      <c r="V21" s="282">
        <v>3</v>
      </c>
      <c r="W21" s="277" t="s">
        <v>132</v>
      </c>
      <c r="X21" s="281"/>
      <c r="Y21" s="281"/>
      <c r="Z21" s="281"/>
      <c r="AA21" s="281"/>
      <c r="AB21" s="281"/>
      <c r="AC21" s="281"/>
      <c r="AD21" s="281"/>
      <c r="AF21" s="143">
        <v>11</v>
      </c>
      <c r="AG21" s="144"/>
      <c r="AO21" s="85"/>
      <c r="AP21" s="86"/>
    </row>
    <row r="22" spans="2:42" ht="15.75" thickBot="1">
      <c r="B22" s="31"/>
      <c r="C22" s="16"/>
      <c r="D22" s="23" t="str">
        <f>M13</f>
        <v>Jersey City Cobras</v>
      </c>
      <c r="E22" s="101"/>
      <c r="F22" s="76">
        <v>4</v>
      </c>
      <c r="G22" s="12"/>
      <c r="H22" s="23" t="str">
        <f>M21</f>
        <v>Edison Boys Baseball</v>
      </c>
      <c r="I22" s="75"/>
      <c r="J22" s="76">
        <v>1</v>
      </c>
      <c r="K22" s="9"/>
      <c r="L22" s="9"/>
      <c r="R22" s="9"/>
      <c r="S22" s="102"/>
      <c r="T22" s="28"/>
      <c r="U22" s="301"/>
      <c r="W22" s="328" t="s">
        <v>134</v>
      </c>
      <c r="X22" s="328"/>
      <c r="Y22" s="328"/>
      <c r="Z22" s="328"/>
      <c r="AA22" s="328"/>
      <c r="AB22" s="328"/>
      <c r="AC22" s="328"/>
      <c r="AE22" s="301"/>
      <c r="AF22" s="143">
        <v>12</v>
      </c>
      <c r="AG22" s="144"/>
      <c r="AO22" s="85"/>
      <c r="AP22" s="86"/>
    </row>
    <row r="23" spans="2:42" ht="15.75" thickBot="1">
      <c r="B23" s="4"/>
      <c r="G23" s="9"/>
      <c r="K23" s="4"/>
      <c r="L23" s="9"/>
      <c r="M23" s="103" t="s">
        <v>222</v>
      </c>
      <c r="N23" s="350" t="s">
        <v>197</v>
      </c>
      <c r="O23" s="351"/>
      <c r="P23" s="351"/>
      <c r="Q23" s="351"/>
      <c r="R23" s="351"/>
      <c r="S23" s="352"/>
      <c r="T23" s="68"/>
      <c r="V23" s="357" t="s">
        <v>129</v>
      </c>
      <c r="W23" s="359"/>
      <c r="X23" s="292" t="s">
        <v>198</v>
      </c>
      <c r="Y23" s="293" t="s">
        <v>199</v>
      </c>
      <c r="Z23" s="292" t="s">
        <v>200</v>
      </c>
      <c r="AA23" s="292" t="s">
        <v>130</v>
      </c>
      <c r="AB23" s="292" t="s">
        <v>201</v>
      </c>
      <c r="AC23" s="292" t="s">
        <v>202</v>
      </c>
      <c r="AD23" s="28"/>
      <c r="AF23" s="143">
        <v>13</v>
      </c>
      <c r="AG23" s="144"/>
      <c r="AO23" s="85"/>
      <c r="AP23" s="86"/>
    </row>
    <row r="24" spans="2:42" ht="15.75" thickBot="1">
      <c r="B24" s="171" t="s">
        <v>208</v>
      </c>
      <c r="C24" s="5"/>
      <c r="D24" s="63" t="str">
        <f>D6</f>
        <v>Shrewsbury</v>
      </c>
      <c r="E24" s="7"/>
      <c r="F24" s="8"/>
      <c r="G24" s="7"/>
      <c r="H24" s="6" t="str">
        <f>H6</f>
        <v>Little Sickles</v>
      </c>
      <c r="I24" s="7"/>
      <c r="J24" s="8"/>
      <c r="K24" s="9"/>
      <c r="L24" s="9"/>
      <c r="M24" s="40">
        <v>1</v>
      </c>
      <c r="N24" s="353" t="s">
        <v>258</v>
      </c>
      <c r="O24" s="323"/>
      <c r="P24" s="323"/>
      <c r="Q24" s="323"/>
      <c r="R24" s="323"/>
      <c r="S24" s="324"/>
      <c r="V24" s="286" t="s">
        <v>217</v>
      </c>
      <c r="W24" s="282"/>
      <c r="X24" s="282"/>
      <c r="Y24" s="282"/>
      <c r="Z24" s="282"/>
      <c r="AA24" s="282"/>
      <c r="AB24" s="282"/>
      <c r="AC24" s="282"/>
      <c r="AD24" s="4"/>
      <c r="AF24" s="143">
        <v>14</v>
      </c>
      <c r="AG24" s="144"/>
      <c r="AO24" s="85"/>
      <c r="AP24" s="86"/>
    </row>
    <row r="25" spans="2:42" ht="15.75" thickBot="1">
      <c r="B25" s="174">
        <v>40727</v>
      </c>
      <c r="C25" s="16"/>
      <c r="D25" s="65" t="str">
        <f>D7</f>
        <v>School</v>
      </c>
      <c r="E25" s="9"/>
      <c r="F25" s="104" t="s">
        <v>196</v>
      </c>
      <c r="G25" s="9"/>
      <c r="H25" s="11" t="str">
        <f>H7</f>
        <v>Sickles Field</v>
      </c>
      <c r="I25" s="9"/>
      <c r="J25" s="104" t="s">
        <v>196</v>
      </c>
      <c r="K25" s="9"/>
      <c r="L25" s="9"/>
      <c r="M25" s="41">
        <v>2</v>
      </c>
      <c r="N25" s="354" t="s">
        <v>7</v>
      </c>
      <c r="O25" s="355"/>
      <c r="P25" s="355"/>
      <c r="Q25" s="355"/>
      <c r="R25" s="355"/>
      <c r="S25" s="356"/>
      <c r="V25" s="286" t="s">
        <v>217</v>
      </c>
      <c r="W25" s="288"/>
      <c r="X25" s="282"/>
      <c r="Y25" s="282"/>
      <c r="Z25" s="282"/>
      <c r="AA25" s="282"/>
      <c r="AB25" s="282"/>
      <c r="AC25" s="282"/>
      <c r="AD25" s="34"/>
      <c r="AF25" s="145">
        <v>15</v>
      </c>
      <c r="AG25" s="146"/>
      <c r="AO25" s="85"/>
      <c r="AP25" s="86"/>
    </row>
    <row r="26" spans="2:42" ht="15.75" thickBot="1">
      <c r="B26" s="45">
        <v>0.3541666666666667</v>
      </c>
      <c r="C26" s="4"/>
      <c r="D26" s="36" t="str">
        <f>M12</f>
        <v>Langan Baseball</v>
      </c>
      <c r="E26" s="69"/>
      <c r="F26" s="70"/>
      <c r="G26" s="9"/>
      <c r="H26" s="36" t="str">
        <f>M20</f>
        <v>Brick Bulldogs</v>
      </c>
      <c r="I26" s="69"/>
      <c r="J26" s="70"/>
      <c r="K26" s="9"/>
      <c r="L26" s="9"/>
      <c r="M26" s="41">
        <v>3</v>
      </c>
      <c r="N26" s="354" t="s">
        <v>259</v>
      </c>
      <c r="O26" s="355"/>
      <c r="P26" s="355"/>
      <c r="Q26" s="355"/>
      <c r="R26" s="355"/>
      <c r="S26" s="356"/>
      <c r="V26" s="287" t="s">
        <v>221</v>
      </c>
      <c r="W26" s="282"/>
      <c r="X26" s="282"/>
      <c r="Y26" s="282"/>
      <c r="Z26" s="282"/>
      <c r="AA26" s="282"/>
      <c r="AB26" s="282"/>
      <c r="AC26" s="282"/>
      <c r="AD26" s="4"/>
      <c r="AF26" s="107" t="s">
        <v>223</v>
      </c>
      <c r="AG26" s="108" t="s">
        <v>247</v>
      </c>
      <c r="AO26" s="85"/>
      <c r="AP26" s="86"/>
    </row>
    <row r="27" spans="2:42" ht="15.75" thickBot="1">
      <c r="B27" s="22"/>
      <c r="C27" s="4"/>
      <c r="D27" s="39" t="str">
        <f>M11</f>
        <v>CJ Stampede</v>
      </c>
      <c r="E27" s="75"/>
      <c r="F27" s="76"/>
      <c r="G27" s="9"/>
      <c r="H27" s="39" t="str">
        <f>M19</f>
        <v>NJ 9ers</v>
      </c>
      <c r="I27" s="75"/>
      <c r="J27" s="76"/>
      <c r="K27" s="9"/>
      <c r="L27" s="9"/>
      <c r="M27" s="42">
        <v>4</v>
      </c>
      <c r="N27" s="329" t="s">
        <v>260</v>
      </c>
      <c r="O27" s="326"/>
      <c r="P27" s="326"/>
      <c r="Q27" s="326"/>
      <c r="R27" s="326"/>
      <c r="S27" s="327"/>
      <c r="V27" s="287" t="s">
        <v>221</v>
      </c>
      <c r="W27" s="282"/>
      <c r="X27" s="282"/>
      <c r="Y27" s="282"/>
      <c r="Z27" s="282"/>
      <c r="AA27" s="282"/>
      <c r="AB27" s="282"/>
      <c r="AC27" s="282"/>
      <c r="AD27" s="4"/>
      <c r="AF27" s="109" t="s">
        <v>207</v>
      </c>
      <c r="AG27" s="110" t="s">
        <v>215</v>
      </c>
      <c r="AO27" s="85"/>
      <c r="AP27" s="86"/>
    </row>
    <row r="28" spans="2:42" ht="15.75" thickBot="1">
      <c r="B28" s="77"/>
      <c r="C28" s="78"/>
      <c r="D28" s="79"/>
      <c r="E28" s="80"/>
      <c r="F28" s="80"/>
      <c r="G28" s="9"/>
      <c r="H28" s="79"/>
      <c r="I28" s="80"/>
      <c r="J28" s="80"/>
      <c r="K28" s="9"/>
      <c r="L28" s="9"/>
      <c r="M28" s="68"/>
      <c r="N28" s="68"/>
      <c r="O28" s="68"/>
      <c r="P28" s="68"/>
      <c r="Q28" s="68"/>
      <c r="R28" s="68"/>
      <c r="S28" s="28"/>
      <c r="AF28" s="111"/>
      <c r="AG28" s="112" t="s">
        <v>123</v>
      </c>
      <c r="AO28" s="85"/>
      <c r="AP28" s="86"/>
    </row>
    <row r="29" spans="2:42" ht="15">
      <c r="B29" s="30">
        <v>0.4479166666666667</v>
      </c>
      <c r="C29" s="4"/>
      <c r="D29" s="36" t="str">
        <f>M10</f>
        <v>WEMO</v>
      </c>
      <c r="E29" s="69"/>
      <c r="F29" s="70"/>
      <c r="G29" s="9"/>
      <c r="H29" s="36" t="str">
        <f>M18</f>
        <v>Monmouth County Dodgers</v>
      </c>
      <c r="I29" s="69"/>
      <c r="J29" s="70"/>
      <c r="K29" s="9"/>
      <c r="L29" s="9"/>
      <c r="M29" s="113"/>
      <c r="N29" s="114"/>
      <c r="O29" s="114"/>
      <c r="P29" s="114"/>
      <c r="Q29" s="114"/>
      <c r="R29" s="114"/>
      <c r="S29" s="115"/>
      <c r="AF29" s="109" t="s">
        <v>226</v>
      </c>
      <c r="AG29" s="110" t="s">
        <v>2</v>
      </c>
      <c r="AO29" s="85"/>
      <c r="AP29" s="86"/>
    </row>
    <row r="30" spans="2:42" ht="16.5" thickBot="1">
      <c r="B30" s="31"/>
      <c r="C30" s="4"/>
      <c r="D30" s="39" t="str">
        <f>M12</f>
        <v>Langan Baseball</v>
      </c>
      <c r="E30" s="75"/>
      <c r="F30" s="76"/>
      <c r="G30" s="9"/>
      <c r="H30" s="39" t="str">
        <f>M20</f>
        <v>Brick Bulldogs</v>
      </c>
      <c r="I30" s="75"/>
      <c r="J30" s="76"/>
      <c r="K30" s="9"/>
      <c r="L30" s="9"/>
      <c r="M30" s="381" t="str">
        <f>AG26</f>
        <v>13U</v>
      </c>
      <c r="N30" s="382"/>
      <c r="O30" s="382"/>
      <c r="P30" s="382"/>
      <c r="Q30" s="382"/>
      <c r="R30" s="382"/>
      <c r="S30" s="383"/>
      <c r="AF30" s="111"/>
      <c r="AG30" s="112" t="s">
        <v>227</v>
      </c>
      <c r="AO30" s="85"/>
      <c r="AP30" s="86"/>
    </row>
    <row r="31" spans="2:42" ht="16.5" thickBot="1">
      <c r="B31" s="77"/>
      <c r="C31" s="78"/>
      <c r="D31" s="79"/>
      <c r="E31" s="80"/>
      <c r="F31" s="80"/>
      <c r="G31" s="9"/>
      <c r="H31" s="79"/>
      <c r="I31" s="80"/>
      <c r="J31" s="80"/>
      <c r="K31" s="9"/>
      <c r="L31" s="9"/>
      <c r="M31" s="381" t="s">
        <v>209</v>
      </c>
      <c r="N31" s="382"/>
      <c r="O31" s="382"/>
      <c r="P31" s="382"/>
      <c r="Q31" s="382"/>
      <c r="R31" s="382"/>
      <c r="S31" s="383"/>
      <c r="AF31" s="147" t="s">
        <v>228</v>
      </c>
      <c r="AG31" s="148"/>
      <c r="AO31" s="85"/>
      <c r="AP31" s="86"/>
    </row>
    <row r="32" spans="2:42" ht="15.75" thickBot="1">
      <c r="B32" s="30">
        <v>0.041666666666666664</v>
      </c>
      <c r="C32" s="4"/>
      <c r="D32" s="36" t="str">
        <f>M11</f>
        <v>CJ Stampede</v>
      </c>
      <c r="E32" s="117"/>
      <c r="F32" s="51"/>
      <c r="G32" s="9"/>
      <c r="H32" s="36" t="str">
        <f>M19</f>
        <v>NJ 9ers</v>
      </c>
      <c r="I32" s="69"/>
      <c r="J32" s="70"/>
      <c r="K32" s="9"/>
      <c r="L32" s="9"/>
      <c r="M32" s="118"/>
      <c r="N32" s="86"/>
      <c r="O32" s="86"/>
      <c r="P32" s="86"/>
      <c r="Q32" s="86"/>
      <c r="R32" s="86"/>
      <c r="S32" s="119"/>
      <c r="AF32" s="149"/>
      <c r="AG32" s="150"/>
      <c r="AO32" s="85"/>
      <c r="AP32" s="86"/>
    </row>
    <row r="33" spans="2:42" ht="15.75" thickBot="1">
      <c r="B33" s="31"/>
      <c r="C33" s="4"/>
      <c r="D33" s="49" t="str">
        <f>M13</f>
        <v>Jersey City Cobras</v>
      </c>
      <c r="E33" s="9"/>
      <c r="F33" s="13"/>
      <c r="G33" s="9"/>
      <c r="H33" s="49" t="str">
        <f>M21</f>
        <v>Edison Boys Baseball</v>
      </c>
      <c r="I33" s="75"/>
      <c r="J33" s="76"/>
      <c r="K33" s="9"/>
      <c r="L33" s="9"/>
      <c r="M33" s="330" t="str">
        <f>IF(J46&lt;&gt;"",(IF(J46&gt;J47,F46,F47)),"")</f>
        <v>Langan Baseball</v>
      </c>
      <c r="N33" s="331"/>
      <c r="O33" s="331"/>
      <c r="P33" s="331"/>
      <c r="Q33" s="331"/>
      <c r="R33" s="331"/>
      <c r="S33" s="332"/>
      <c r="AP33" s="86"/>
    </row>
    <row r="34" spans="2:42" ht="15.75" thickBot="1">
      <c r="B34" s="77"/>
      <c r="C34" s="78"/>
      <c r="D34" s="79"/>
      <c r="E34" s="80"/>
      <c r="F34" s="80"/>
      <c r="G34" s="9"/>
      <c r="H34" s="79"/>
      <c r="I34" s="80"/>
      <c r="J34" s="80"/>
      <c r="K34" s="9"/>
      <c r="L34" s="9"/>
      <c r="M34" s="330"/>
      <c r="N34" s="331"/>
      <c r="O34" s="331"/>
      <c r="P34" s="331"/>
      <c r="Q34" s="331"/>
      <c r="R34" s="331"/>
      <c r="S34" s="332"/>
      <c r="AP34" s="86"/>
    </row>
    <row r="35" spans="2:42" ht="15.75" thickBot="1">
      <c r="B35" s="30">
        <v>0.13541666666666666</v>
      </c>
      <c r="C35" s="4"/>
      <c r="D35" s="36" t="str">
        <f>M9</f>
        <v>FH Diamonds</v>
      </c>
      <c r="E35" s="69"/>
      <c r="F35" s="70"/>
      <c r="G35" s="9"/>
      <c r="H35" s="36" t="str">
        <f>M17</f>
        <v>Frozen Ropes</v>
      </c>
      <c r="I35" s="69"/>
      <c r="J35" s="70"/>
      <c r="K35" s="4"/>
      <c r="L35" s="9"/>
      <c r="M35" s="122"/>
      <c r="N35" s="123"/>
      <c r="O35" s="123"/>
      <c r="P35" s="123"/>
      <c r="Q35" s="123"/>
      <c r="R35" s="123"/>
      <c r="S35" s="124"/>
      <c r="AP35" s="86"/>
    </row>
    <row r="36" spans="2:42" ht="15.75" thickBot="1">
      <c r="B36" s="31"/>
      <c r="C36" s="4"/>
      <c r="D36" s="39" t="str">
        <f>M10</f>
        <v>WEMO</v>
      </c>
      <c r="E36" s="75"/>
      <c r="F36" s="76"/>
      <c r="G36" s="9"/>
      <c r="H36" s="39" t="str">
        <f>M18</f>
        <v>Monmouth County Dodgers</v>
      </c>
      <c r="I36" s="75"/>
      <c r="J36" s="76"/>
      <c r="K36" s="4"/>
      <c r="L36" s="9"/>
      <c r="M36" s="125"/>
      <c r="N36" s="33"/>
      <c r="O36" s="33"/>
      <c r="P36" s="28"/>
      <c r="Q36" s="28"/>
      <c r="R36" s="28"/>
      <c r="S36" s="28"/>
      <c r="AO36" s="86"/>
      <c r="AP36" s="86"/>
    </row>
    <row r="37" spans="2:42" ht="15.75" thickBot="1">
      <c r="B37" s="77"/>
      <c r="C37" s="78"/>
      <c r="D37" s="79"/>
      <c r="E37" s="80"/>
      <c r="F37" s="80"/>
      <c r="G37" s="9"/>
      <c r="H37" s="79"/>
      <c r="I37" s="80"/>
      <c r="J37" s="80"/>
      <c r="K37" s="9"/>
      <c r="L37" s="9"/>
      <c r="M37" s="68"/>
      <c r="N37" s="68"/>
      <c r="O37" s="68"/>
      <c r="P37" s="68"/>
      <c r="Q37" s="68"/>
      <c r="R37" s="28"/>
      <c r="S37" s="28"/>
      <c r="AO37" s="86"/>
      <c r="AP37" s="86"/>
    </row>
    <row r="38" spans="2:12" ht="15">
      <c r="B38" s="30">
        <v>0.22916666666666666</v>
      </c>
      <c r="C38" s="4"/>
      <c r="D38" s="20" t="str">
        <f>M13</f>
        <v>Jersey City Cobras</v>
      </c>
      <c r="E38" s="98"/>
      <c r="F38" s="70"/>
      <c r="G38" s="9"/>
      <c r="H38" s="36" t="str">
        <f>M21</f>
        <v>Edison Boys Baseball</v>
      </c>
      <c r="I38" s="126"/>
      <c r="J38" s="51"/>
      <c r="K38" s="4"/>
      <c r="L38" s="9"/>
    </row>
    <row r="39" spans="2:19" ht="15.75" thickBot="1">
      <c r="B39" s="31"/>
      <c r="C39" s="16"/>
      <c r="D39" s="23" t="str">
        <f>M9</f>
        <v>FH Diamonds</v>
      </c>
      <c r="E39" s="101"/>
      <c r="F39" s="76"/>
      <c r="G39" s="12"/>
      <c r="H39" s="39" t="str">
        <f>M17</f>
        <v>Frozen Ropes</v>
      </c>
      <c r="I39" s="127"/>
      <c r="J39" s="52"/>
      <c r="K39" s="34"/>
      <c r="L39" s="28"/>
      <c r="M39" s="128"/>
      <c r="N39" s="28"/>
      <c r="O39" s="9"/>
      <c r="P39" s="9"/>
      <c r="Q39" s="9"/>
      <c r="R39" s="9"/>
      <c r="S39" s="9"/>
    </row>
    <row r="40" spans="2:19" ht="15.75" thickBot="1">
      <c r="B40" s="16"/>
      <c r="K40" s="34"/>
      <c r="L40" s="34"/>
      <c r="M40" s="128"/>
      <c r="N40" s="28"/>
      <c r="O40" s="9"/>
      <c r="P40" s="9"/>
      <c r="Q40" s="9"/>
      <c r="R40" s="9"/>
      <c r="S40" s="9"/>
    </row>
    <row r="41" spans="2:19" ht="15">
      <c r="B41" s="171" t="s">
        <v>229</v>
      </c>
      <c r="D41" s="130" t="str">
        <f>D24</f>
        <v>Shrewsbury</v>
      </c>
      <c r="E41" s="7"/>
      <c r="F41" s="334" t="s">
        <v>197</v>
      </c>
      <c r="G41" s="334"/>
      <c r="H41" s="335"/>
      <c r="I41" s="7"/>
      <c r="J41" s="8"/>
      <c r="K41" s="28"/>
      <c r="L41" s="28"/>
      <c r="M41" s="130" t="str">
        <f>AG29</f>
        <v>Little Sickles</v>
      </c>
      <c r="N41" s="333" t="s">
        <v>197</v>
      </c>
      <c r="O41" s="334"/>
      <c r="P41" s="334"/>
      <c r="Q41" s="334"/>
      <c r="R41" s="335"/>
      <c r="S41" s="8"/>
    </row>
    <row r="42" spans="2:19" ht="15.75" thickBot="1">
      <c r="B42" s="260">
        <v>40728</v>
      </c>
      <c r="C42" s="16"/>
      <c r="D42" s="132" t="str">
        <f>D25</f>
        <v>School</v>
      </c>
      <c r="E42" s="12"/>
      <c r="F42" s="345"/>
      <c r="G42" s="345"/>
      <c r="H42" s="346"/>
      <c r="I42" s="12" t="s">
        <v>196</v>
      </c>
      <c r="J42" s="13" t="s">
        <v>196</v>
      </c>
      <c r="K42" s="28"/>
      <c r="L42" s="28"/>
      <c r="M42" s="132" t="str">
        <f>AG30</f>
        <v>Sickles Field</v>
      </c>
      <c r="N42" s="336"/>
      <c r="O42" s="337"/>
      <c r="P42" s="337"/>
      <c r="Q42" s="337"/>
      <c r="R42" s="338"/>
      <c r="S42" s="13" t="s">
        <v>196</v>
      </c>
    </row>
    <row r="43" spans="2:19" ht="15">
      <c r="B43" s="30">
        <v>0.375</v>
      </c>
      <c r="D43" s="51" t="s">
        <v>230</v>
      </c>
      <c r="E43" s="133"/>
      <c r="F43" s="322" t="str">
        <f>N27</f>
        <v>Langan Baseball</v>
      </c>
      <c r="G43" s="323"/>
      <c r="H43" s="324"/>
      <c r="I43" s="134"/>
      <c r="J43" s="51">
        <v>8</v>
      </c>
      <c r="K43" s="28"/>
      <c r="L43" s="263">
        <v>0.375</v>
      </c>
      <c r="M43" s="261" t="s">
        <v>231</v>
      </c>
      <c r="N43" s="384" t="str">
        <f>N26</f>
        <v>CJ Stampede </v>
      </c>
      <c r="O43" s="385"/>
      <c r="P43" s="385"/>
      <c r="Q43" s="385"/>
      <c r="R43" s="389"/>
      <c r="S43" s="183">
        <v>0</v>
      </c>
    </row>
    <row r="44" spans="2:19" ht="15.75" thickBot="1">
      <c r="B44" s="31"/>
      <c r="D44" s="52" t="s">
        <v>213</v>
      </c>
      <c r="E44" s="135"/>
      <c r="F44" s="325" t="str">
        <f>N24</f>
        <v>Brick Bulldogs </v>
      </c>
      <c r="G44" s="326"/>
      <c r="H44" s="327"/>
      <c r="I44" s="136"/>
      <c r="J44" s="52">
        <v>3</v>
      </c>
      <c r="K44" s="28"/>
      <c r="L44" s="264"/>
      <c r="M44" s="262" t="s">
        <v>212</v>
      </c>
      <c r="N44" s="386" t="str">
        <f>N25</f>
        <v>Monmouth County Dodgers</v>
      </c>
      <c r="O44" s="387"/>
      <c r="P44" s="387"/>
      <c r="Q44" s="387"/>
      <c r="R44" s="390"/>
      <c r="S44" s="280">
        <v>5</v>
      </c>
    </row>
    <row r="45" spans="2:19" ht="15.75" thickBot="1">
      <c r="B45" s="137"/>
      <c r="C45" s="78"/>
      <c r="D45" s="80"/>
      <c r="E45" s="138"/>
      <c r="F45" s="139"/>
      <c r="G45" s="139"/>
      <c r="H45" s="139"/>
      <c r="I45" s="138"/>
      <c r="J45" s="80"/>
      <c r="K45" s="28"/>
      <c r="L45" s="35"/>
      <c r="M45" s="131"/>
      <c r="N45" s="35"/>
      <c r="O45" s="47"/>
      <c r="P45" s="47"/>
      <c r="Q45" s="47"/>
      <c r="R45" s="47"/>
      <c r="S45" s="47"/>
    </row>
    <row r="46" spans="2:19" ht="15.75" thickBot="1">
      <c r="B46" s="30">
        <v>0.46875</v>
      </c>
      <c r="D46" s="51" t="s">
        <v>232</v>
      </c>
      <c r="E46" s="140"/>
      <c r="F46" s="322" t="str">
        <f>IF(J43&lt;&gt;"",(IF(J43&gt;J44,F43,F44)),"")</f>
        <v>Langan Baseball</v>
      </c>
      <c r="G46" s="323"/>
      <c r="H46" s="324"/>
      <c r="I46" s="141"/>
      <c r="J46" s="51">
        <v>8</v>
      </c>
      <c r="K46" s="28"/>
      <c r="L46" s="131"/>
      <c r="M46" s="131"/>
      <c r="N46" s="35"/>
      <c r="O46" s="47"/>
      <c r="P46" s="47"/>
      <c r="Q46" s="47"/>
      <c r="R46" s="47"/>
      <c r="S46" s="47"/>
    </row>
    <row r="47" spans="2:19" ht="15.75" thickBot="1">
      <c r="B47" s="31"/>
      <c r="D47" s="52" t="s">
        <v>233</v>
      </c>
      <c r="E47" s="142"/>
      <c r="F47" s="322" t="str">
        <f>IF(S43&lt;&gt;"",(IF(S43&gt;S44,N43,N44)),"")</f>
        <v>Monmouth County Dodgers</v>
      </c>
      <c r="G47" s="323"/>
      <c r="H47" s="324"/>
      <c r="I47" s="53"/>
      <c r="J47" s="52">
        <v>4</v>
      </c>
      <c r="K47" s="28"/>
      <c r="L47" s="131"/>
      <c r="M47" s="34"/>
      <c r="N47" s="34"/>
      <c r="O47" s="4"/>
      <c r="P47" s="4"/>
      <c r="Q47" s="4"/>
      <c r="R47" s="4"/>
      <c r="S47" s="4"/>
    </row>
    <row r="51" ht="15.75">
      <c r="H51" s="317" t="s">
        <v>51</v>
      </c>
    </row>
    <row r="52" ht="15.75">
      <c r="H52" s="318" t="s">
        <v>52</v>
      </c>
    </row>
    <row r="53" ht="15.75">
      <c r="H53" s="319" t="s">
        <v>53</v>
      </c>
    </row>
  </sheetData>
  <sheetProtection/>
  <mergeCells count="25">
    <mergeCell ref="B1:K3"/>
    <mergeCell ref="M1:S3"/>
    <mergeCell ref="B5:K5"/>
    <mergeCell ref="M5:S5"/>
    <mergeCell ref="N27:S27"/>
    <mergeCell ref="M30:S30"/>
    <mergeCell ref="AF9:AG9"/>
    <mergeCell ref="AF10:AG10"/>
    <mergeCell ref="N23:S23"/>
    <mergeCell ref="N24:S24"/>
    <mergeCell ref="N25:S25"/>
    <mergeCell ref="N26:S26"/>
    <mergeCell ref="W22:AC22"/>
    <mergeCell ref="V18:W18"/>
    <mergeCell ref="V23:W23"/>
    <mergeCell ref="F46:H46"/>
    <mergeCell ref="F47:H47"/>
    <mergeCell ref="M31:S31"/>
    <mergeCell ref="M33:S34"/>
    <mergeCell ref="F41:H42"/>
    <mergeCell ref="F43:H43"/>
    <mergeCell ref="N41:R42"/>
    <mergeCell ref="N43:R43"/>
    <mergeCell ref="N44:R44"/>
    <mergeCell ref="F44:H44"/>
  </mergeCells>
  <printOptions/>
  <pageMargins left="0.7" right="0.7" top="0.75" bottom="0.75" header="0.3" footer="0.3"/>
  <pageSetup fitToHeight="1" fitToWidth="1" horizontalDpi="600" verticalDpi="600" orientation="landscape" paperSize="3" scale="86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T61"/>
  <sheetViews>
    <sheetView zoomScale="85" zoomScaleNormal="85" zoomScalePageLayoutView="0" workbookViewId="0" topLeftCell="A27">
      <selection activeCell="Q36" sqref="Q36:V36"/>
    </sheetView>
  </sheetViews>
  <sheetFormatPr defaultColWidth="8.8515625" defaultRowHeight="15"/>
  <cols>
    <col min="1" max="1" width="2.421875" style="0" customWidth="1"/>
    <col min="2" max="2" width="9.8515625" style="0" customWidth="1"/>
    <col min="3" max="3" width="1.8515625" style="0" customWidth="1"/>
    <col min="4" max="4" width="27.140625" style="0" customWidth="1"/>
    <col min="5" max="5" width="0.13671875" style="0" customWidth="1"/>
    <col min="6" max="6" width="8.7109375" style="0" customWidth="1"/>
    <col min="7" max="7" width="3.421875" style="0" customWidth="1"/>
    <col min="8" max="8" width="27.421875" style="0" customWidth="1"/>
    <col min="9" max="9" width="0" style="0" hidden="1" customWidth="1"/>
    <col min="10" max="10" width="8.7109375" style="0" customWidth="1"/>
    <col min="11" max="11" width="3.00390625" style="0" customWidth="1"/>
    <col min="12" max="12" width="27.421875" style="0" customWidth="1"/>
    <col min="13" max="13" width="0" style="0" hidden="1" customWidth="1"/>
    <col min="14" max="15" width="8.7109375" style="0" customWidth="1"/>
    <col min="16" max="16" width="27.421875" style="0" customWidth="1"/>
    <col min="17" max="22" width="8.7109375" style="0" customWidth="1"/>
    <col min="23" max="23" width="6.7109375" style="0" customWidth="1"/>
    <col min="24" max="24" width="0" style="0" hidden="1" customWidth="1"/>
    <col min="25" max="25" width="4.8515625" style="300" customWidth="1"/>
    <col min="26" max="26" width="10.421875" style="0" hidden="1" customWidth="1"/>
    <col min="27" max="27" width="20.7109375" style="0" hidden="1" customWidth="1"/>
    <col min="28" max="33" width="10.140625" style="0" hidden="1" customWidth="1"/>
    <col min="34" max="34" width="5.421875" style="0" customWidth="1"/>
    <col min="35" max="35" width="5.00390625" style="300" customWidth="1"/>
    <col min="36" max="36" width="10.140625" style="0" hidden="1" customWidth="1"/>
    <col min="37" max="37" width="27.421875" style="0" hidden="1" customWidth="1"/>
    <col min="38" max="38" width="9.140625" style="0" hidden="1" customWidth="1"/>
    <col min="39" max="39" width="9.140625" style="247" hidden="1" customWidth="1"/>
    <col min="40" max="40" width="24.421875" style="0" hidden="1" customWidth="1"/>
    <col min="41" max="41" width="9.140625" style="0" hidden="1" customWidth="1"/>
    <col min="42" max="45" width="0" style="0" hidden="1" customWidth="1"/>
  </cols>
  <sheetData>
    <row r="1" spans="1:22" ht="15">
      <c r="A1" s="1"/>
      <c r="B1" s="360" t="s">
        <v>79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2"/>
      <c r="P1" s="369" t="str">
        <f>AK26</f>
        <v>14U</v>
      </c>
      <c r="Q1" s="370"/>
      <c r="R1" s="370"/>
      <c r="S1" s="370"/>
      <c r="T1" s="370"/>
      <c r="U1" s="370"/>
      <c r="V1" s="371"/>
    </row>
    <row r="2" spans="2:22" ht="15">
      <c r="B2" s="363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5"/>
      <c r="P2" s="372"/>
      <c r="Q2" s="373"/>
      <c r="R2" s="373"/>
      <c r="S2" s="373"/>
      <c r="T2" s="373"/>
      <c r="U2" s="373"/>
      <c r="V2" s="374"/>
    </row>
    <row r="3" spans="2:22" ht="15.75" thickBot="1">
      <c r="B3" s="366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8"/>
      <c r="P3" s="375"/>
      <c r="Q3" s="376"/>
      <c r="R3" s="376"/>
      <c r="S3" s="376"/>
      <c r="T3" s="376"/>
      <c r="U3" s="376"/>
      <c r="V3" s="377"/>
    </row>
    <row r="4" spans="2:34" ht="18.75" thickBot="1"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4"/>
      <c r="P4" s="3"/>
      <c r="Q4" s="3"/>
      <c r="R4" s="3"/>
      <c r="S4" s="3"/>
      <c r="T4" s="3"/>
      <c r="U4" s="3"/>
      <c r="V4" s="3"/>
      <c r="AH4" s="309" t="s">
        <v>34</v>
      </c>
    </row>
    <row r="5" spans="2:34" ht="16.5" thickBot="1">
      <c r="B5" s="378" t="s">
        <v>193</v>
      </c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80"/>
      <c r="O5" s="9"/>
      <c r="P5" s="378" t="s">
        <v>194</v>
      </c>
      <c r="Q5" s="379"/>
      <c r="R5" s="379"/>
      <c r="S5" s="379"/>
      <c r="T5" s="379"/>
      <c r="U5" s="379"/>
      <c r="V5" s="380"/>
      <c r="AH5" s="309" t="s">
        <v>35</v>
      </c>
    </row>
    <row r="6" spans="2:34" ht="15.75">
      <c r="B6" s="171" t="s">
        <v>195</v>
      </c>
      <c r="C6" s="5"/>
      <c r="D6" s="63" t="str">
        <f>AK27</f>
        <v>Rumson Fair Haven</v>
      </c>
      <c r="E6" s="7"/>
      <c r="F6" s="8"/>
      <c r="G6" s="7"/>
      <c r="H6" s="43" t="str">
        <f>AK29</f>
        <v>Red Bank Regional</v>
      </c>
      <c r="I6" s="7"/>
      <c r="J6" s="8"/>
      <c r="K6" s="7"/>
      <c r="L6" s="43" t="str">
        <f>AK31</f>
        <v>West Long Branch</v>
      </c>
      <c r="M6" s="7"/>
      <c r="N6" s="8"/>
      <c r="O6" s="9"/>
      <c r="P6" s="10"/>
      <c r="Q6" s="10"/>
      <c r="R6" s="64"/>
      <c r="S6" s="10"/>
      <c r="T6" s="10"/>
      <c r="U6" s="10"/>
      <c r="V6" s="10"/>
      <c r="AH6" s="309" t="s">
        <v>36</v>
      </c>
    </row>
    <row r="7" spans="2:34" ht="16.5" thickBot="1">
      <c r="B7" s="173">
        <v>40726</v>
      </c>
      <c r="C7" s="4"/>
      <c r="D7" s="65" t="str">
        <f>AK28</f>
        <v>Highschool Field</v>
      </c>
      <c r="E7" s="12"/>
      <c r="F7" s="13" t="s">
        <v>196</v>
      </c>
      <c r="G7" s="9"/>
      <c r="H7" s="50" t="str">
        <f>AK30</f>
        <v>JV Field</v>
      </c>
      <c r="I7" s="12"/>
      <c r="J7" s="13" t="s">
        <v>196</v>
      </c>
      <c r="K7" s="9"/>
      <c r="L7" s="50" t="str">
        <f>AK32</f>
        <v>Valenzano</v>
      </c>
      <c r="M7" s="12"/>
      <c r="N7" s="13" t="s">
        <v>196</v>
      </c>
      <c r="O7" s="9"/>
      <c r="P7" s="66" t="s">
        <v>217</v>
      </c>
      <c r="Q7" s="14" t="s">
        <v>198</v>
      </c>
      <c r="R7" s="67" t="s">
        <v>199</v>
      </c>
      <c r="S7" s="14" t="s">
        <v>200</v>
      </c>
      <c r="T7" s="14" t="s">
        <v>130</v>
      </c>
      <c r="U7" s="14" t="s">
        <v>201</v>
      </c>
      <c r="V7" s="14" t="s">
        <v>202</v>
      </c>
      <c r="AH7" s="309" t="s">
        <v>37</v>
      </c>
    </row>
    <row r="8" spans="2:34" ht="16.5" thickBot="1">
      <c r="B8" s="15"/>
      <c r="C8" s="16"/>
      <c r="D8" s="4"/>
      <c r="E8" s="4"/>
      <c r="F8" s="4"/>
      <c r="G8" s="4"/>
      <c r="H8" s="4"/>
      <c r="I8" s="4"/>
      <c r="J8" s="4"/>
      <c r="K8" s="9"/>
      <c r="L8" s="4"/>
      <c r="M8" s="4"/>
      <c r="N8" s="17"/>
      <c r="O8" s="9"/>
      <c r="P8" s="18"/>
      <c r="Q8" s="18"/>
      <c r="R8" s="18"/>
      <c r="S8" s="18"/>
      <c r="T8" s="18"/>
      <c r="U8" s="18"/>
      <c r="V8" s="18"/>
      <c r="W8" s="34"/>
      <c r="X8" s="34"/>
      <c r="Y8" s="301"/>
      <c r="Z8" s="34"/>
      <c r="AA8" s="34"/>
      <c r="AB8" s="34"/>
      <c r="AC8" s="34"/>
      <c r="AD8" s="34"/>
      <c r="AE8" s="34"/>
      <c r="AF8" s="34"/>
      <c r="AG8" s="34"/>
      <c r="AH8" s="310" t="s">
        <v>38</v>
      </c>
    </row>
    <row r="9" spans="2:37" ht="16.5" thickBot="1">
      <c r="B9" s="19">
        <v>0.3541666666666667</v>
      </c>
      <c r="C9" s="4"/>
      <c r="D9" s="36" t="str">
        <f>P9</f>
        <v>TR Black Sox</v>
      </c>
      <c r="E9" s="69"/>
      <c r="F9" s="70">
        <v>14</v>
      </c>
      <c r="G9" s="9"/>
      <c r="H9" s="36" t="str">
        <f>P17</f>
        <v>Howell Brewers</v>
      </c>
      <c r="I9" s="69"/>
      <c r="J9" s="70">
        <v>8</v>
      </c>
      <c r="K9" s="9"/>
      <c r="L9" s="36" t="str">
        <f>P25</f>
        <v>Central Jersey Cyclones</v>
      </c>
      <c r="M9" s="69"/>
      <c r="N9" s="70">
        <v>1</v>
      </c>
      <c r="O9" s="9"/>
      <c r="P9" s="71" t="str">
        <f>AK11</f>
        <v>TR Black Sox</v>
      </c>
      <c r="Q9" s="72">
        <f>(IF(F9&gt;F10,1,0))+(IF(F13&gt;F12,1,0))+(IF(F35&gt;F36,1,0))+(IF(F39&gt;F38,1,0))</f>
        <v>1</v>
      </c>
      <c r="R9" s="73">
        <f>(IF(F9&lt;F10,1,0))+(IF(F13&lt;F12,1,0))+(IF(F35&lt;F36,1,0))+(IF(F39&lt;F38,1,0))</f>
        <v>1</v>
      </c>
      <c r="S9" s="73">
        <f>IF(F9&lt;&gt;"",(IF(F9=F10,1,0)),0)+IF(F13&lt;&gt;"",(IF(F13=F12,1,0)),0)+IF(F35&lt;&gt;"",(IF(F35=F36,1,0)),0)+IF(F39&lt;&gt;"",(IF(F39=F38,1,0)),0)</f>
        <v>0</v>
      </c>
      <c r="T9" s="73">
        <f>(Q9*2)+(S9*1)</f>
        <v>2</v>
      </c>
      <c r="U9" s="73">
        <f>F10+F12+F36+F38</f>
        <v>13</v>
      </c>
      <c r="V9" s="74">
        <f>F9+F13+F35+F39</f>
        <v>17</v>
      </c>
      <c r="W9" s="68"/>
      <c r="X9" s="68"/>
      <c r="Z9" s="68"/>
      <c r="AA9" s="68"/>
      <c r="AB9" s="68"/>
      <c r="AC9" s="68"/>
      <c r="AD9" s="68"/>
      <c r="AE9" s="68"/>
      <c r="AF9" s="68"/>
      <c r="AG9" s="68"/>
      <c r="AH9" s="310" t="s">
        <v>39</v>
      </c>
      <c r="AJ9" s="347" t="s">
        <v>57</v>
      </c>
      <c r="AK9" s="347"/>
    </row>
    <row r="10" spans="2:37" ht="15.75" thickBot="1">
      <c r="B10" s="22"/>
      <c r="C10" s="4"/>
      <c r="D10" s="39" t="str">
        <f>P11</f>
        <v>FBA Knights Red</v>
      </c>
      <c r="E10" s="75"/>
      <c r="F10" s="76">
        <v>0</v>
      </c>
      <c r="G10" s="9"/>
      <c r="H10" s="39" t="str">
        <f>P19</f>
        <v>Frozen Ropes</v>
      </c>
      <c r="I10" s="75"/>
      <c r="J10" s="76">
        <v>6</v>
      </c>
      <c r="K10" s="9"/>
      <c r="L10" s="39" t="str">
        <f>P27</f>
        <v>Blue Chip Baseball</v>
      </c>
      <c r="M10" s="75"/>
      <c r="N10" s="76">
        <v>11</v>
      </c>
      <c r="O10" s="9"/>
      <c r="P10" s="71" t="str">
        <f>AK12</f>
        <v>Wycoff Raiders</v>
      </c>
      <c r="Q10" s="72">
        <f>(IF(F16&gt;F15,1,0))+(IF(F21&gt;F22,1,0))+(IF(F29&gt;F30,1,0))+(IF(F36&gt;F35,1,0))</f>
        <v>2</v>
      </c>
      <c r="R10" s="73">
        <f>(IF(F16&lt;F15,1,0))+(IF(F21&lt;F22,1,0))+(IF(F29&lt;F30,1,0))+(IF(F36&lt;F35,1,0))</f>
        <v>0</v>
      </c>
      <c r="S10" s="73">
        <f>IF(F16&lt;&gt;"",(IF(F16=F15,1,0)),0)+IF(F21&lt;&gt;"",(IF(F21=F22,1,0)),0)+IF(F29&lt;&gt;"",(IF(F29=F30,1,0)),0)+IF(F36&lt;&gt;"",(IF(F36=F35,1,0)),0)</f>
        <v>0</v>
      </c>
      <c r="T10" s="73">
        <f>(Q10*2)+(S10*1)</f>
        <v>4</v>
      </c>
      <c r="U10" s="73">
        <f>F15+F22+F30+F35</f>
        <v>8</v>
      </c>
      <c r="V10" s="74">
        <f>F16+F21+F29+F36</f>
        <v>18</v>
      </c>
      <c r="W10" s="28"/>
      <c r="X10" s="34"/>
      <c r="Y10" s="301"/>
      <c r="Z10" s="34"/>
      <c r="AA10" s="33"/>
      <c r="AB10" s="33"/>
      <c r="AC10" s="33"/>
      <c r="AD10" s="33"/>
      <c r="AE10" s="33"/>
      <c r="AF10" s="33"/>
      <c r="AG10" s="33"/>
      <c r="AH10" s="33"/>
      <c r="AI10" s="302"/>
      <c r="AJ10" s="348" t="s">
        <v>203</v>
      </c>
      <c r="AK10" s="349"/>
    </row>
    <row r="11" spans="2:40" ht="15.75" thickBot="1">
      <c r="B11" s="77"/>
      <c r="C11" s="78"/>
      <c r="D11" s="79"/>
      <c r="E11" s="80"/>
      <c r="F11" s="80"/>
      <c r="G11" s="9"/>
      <c r="H11" s="79"/>
      <c r="I11" s="80"/>
      <c r="J11" s="80"/>
      <c r="K11" s="9"/>
      <c r="L11" s="79"/>
      <c r="M11" s="80"/>
      <c r="N11" s="151"/>
      <c r="O11" s="9"/>
      <c r="P11" s="71" t="str">
        <f>AK13</f>
        <v>FBA Knights Red</v>
      </c>
      <c r="Q11" s="72">
        <f>(IF(F10&gt;F9,1,0))+(IF(F15&gt;F16,1,0))+(IF(F32&gt;F33,1,0))+(IF(F27&gt;F26,1,0))</f>
        <v>0</v>
      </c>
      <c r="R11" s="73">
        <f>(IF(F10&lt;F9,1,0))+(IF(F15&lt;F16,1,0))+(IF(F32&lt;F33,1,0))+(IF(F27&lt;F26,1,0))</f>
        <v>2</v>
      </c>
      <c r="S11" s="73">
        <f>IF(F9&lt;&gt;"",(IF(F10=F9,1,0)),0)+IF(F15&lt;&gt;"",(IF(F15=F16,1,0)),0)+IF(F32&lt;&gt;"",(IF(F32=F33,1,0)),0)+IF(F27&lt;&gt;"",(IF(F27=F26,1,0)),0)</f>
        <v>0</v>
      </c>
      <c r="T11" s="73">
        <f>(Q11*2)+(S11*1)</f>
        <v>0</v>
      </c>
      <c r="U11" s="73">
        <f>F9+F16+F26+F33</f>
        <v>24</v>
      </c>
      <c r="V11" s="74">
        <f>F10+F15+F27+F32</f>
        <v>3</v>
      </c>
      <c r="W11" s="28"/>
      <c r="X11" s="34"/>
      <c r="Y11" s="301"/>
      <c r="Z11" s="34"/>
      <c r="AA11" s="33"/>
      <c r="AB11" s="33"/>
      <c r="AC11" s="33"/>
      <c r="AD11" s="33"/>
      <c r="AE11" s="33"/>
      <c r="AF11" s="33"/>
      <c r="AG11" s="33"/>
      <c r="AH11" s="33"/>
      <c r="AI11" s="302"/>
      <c r="AJ11" s="81">
        <v>1</v>
      </c>
      <c r="AK11" s="82" t="s">
        <v>8</v>
      </c>
      <c r="AM11" s="247" t="s">
        <v>140</v>
      </c>
      <c r="AN11" s="82" t="s">
        <v>59</v>
      </c>
    </row>
    <row r="12" spans="2:40" ht="15.75" thickBot="1">
      <c r="B12" s="45">
        <v>0.4479166666666667</v>
      </c>
      <c r="C12" s="4"/>
      <c r="D12" s="36" t="str">
        <f>P12</f>
        <v>North Caldwell Knights</v>
      </c>
      <c r="E12" s="69"/>
      <c r="F12" s="70">
        <v>13</v>
      </c>
      <c r="G12" s="9"/>
      <c r="H12" s="36" t="str">
        <f>P20</f>
        <v>Hillsborough Prospects</v>
      </c>
      <c r="I12" s="69"/>
      <c r="J12" s="70">
        <v>11</v>
      </c>
      <c r="K12" s="9"/>
      <c r="L12" s="36" t="str">
        <f>P28</f>
        <v>JS Thunder</v>
      </c>
      <c r="M12" s="69"/>
      <c r="N12" s="70">
        <v>16</v>
      </c>
      <c r="O12" s="9"/>
      <c r="P12" s="71" t="str">
        <f>AK14</f>
        <v>North Caldwell Knights</v>
      </c>
      <c r="Q12" s="74">
        <f>(IF(F12&gt;F13,1,0))+(IF(F19&gt;F18,1,0))+(IF(F26&gt;F27,1,0))+(IF(F30&gt;F29,1,0))</f>
        <v>2</v>
      </c>
      <c r="R12" s="73">
        <f>(IF(F12&lt;F13,1,0))+(IF(F19&lt;F18,1,0))+(IF(F26&lt;F27,1,0))+(IF(F30&lt;F29,1,0))</f>
        <v>0</v>
      </c>
      <c r="S12" s="73">
        <f>IF(F12&lt;&gt;"",(IF(F12=F13,1,0)),0)+IF(F19&lt;&gt;"",(IF(F19=F18,1,0)),0)+IF(F26&lt;&gt;"",(IF(F26=F27,1,0)),0)+IF(F30&lt;&gt;"",(IF(F30=F29,1,0)),0)</f>
        <v>0</v>
      </c>
      <c r="T12" s="73">
        <f>(Q12*2)+(S12*1)</f>
        <v>4</v>
      </c>
      <c r="U12" s="73">
        <f>F13+F18+F27+F29</f>
        <v>5</v>
      </c>
      <c r="V12" s="74">
        <f>F12++F19+F26+F30</f>
        <v>34</v>
      </c>
      <c r="W12" s="68"/>
      <c r="X12" s="68"/>
      <c r="Z12" s="68"/>
      <c r="AA12" s="68"/>
      <c r="AB12" s="68"/>
      <c r="AC12" s="68"/>
      <c r="AD12" s="68"/>
      <c r="AE12" s="68"/>
      <c r="AF12" s="68"/>
      <c r="AG12" s="68"/>
      <c r="AH12" s="68"/>
      <c r="AJ12" s="83">
        <v>2</v>
      </c>
      <c r="AK12" s="296" t="s">
        <v>101</v>
      </c>
      <c r="AM12" s="247" t="s">
        <v>140</v>
      </c>
      <c r="AN12" s="84" t="s">
        <v>101</v>
      </c>
    </row>
    <row r="13" spans="2:46" ht="15.75" thickBot="1">
      <c r="B13" s="22"/>
      <c r="C13" s="4"/>
      <c r="D13" s="39" t="str">
        <f>P9</f>
        <v>TR Black Sox</v>
      </c>
      <c r="E13" s="75"/>
      <c r="F13" s="76">
        <v>3</v>
      </c>
      <c r="G13" s="9"/>
      <c r="H13" s="39" t="str">
        <f>P17</f>
        <v>Howell Brewers</v>
      </c>
      <c r="I13" s="75"/>
      <c r="J13" s="76">
        <v>0</v>
      </c>
      <c r="K13" s="9"/>
      <c r="L13" s="39" t="str">
        <f>P25</f>
        <v>Central Jersey Cyclones</v>
      </c>
      <c r="M13" s="75"/>
      <c r="N13" s="76">
        <v>1</v>
      </c>
      <c r="O13" s="9"/>
      <c r="P13" s="71" t="str">
        <f>AK15</f>
        <v>Jersey Pride</v>
      </c>
      <c r="Q13" s="74">
        <f>(IF(F18&gt;F19,1,0))+(IF(F22&gt;F21,1,0))+(IF(F33&gt;F32,1,0))+(IF(F38&gt;F39,1,0))</f>
        <v>0</v>
      </c>
      <c r="R13" s="73">
        <f>(IF(F18&lt;F19,1,0))+(IF(F22&lt;F21,1,0))+(IF(F33&lt;F32,1,0))+(IF(F38&lt;F39,1,0))</f>
        <v>2</v>
      </c>
      <c r="S13" s="73">
        <f>IF(F18&lt;&gt;"",(IF(F18=F19,1,0)),0)+IF(F22&lt;&gt;"",(IF(F22=F21,1,0)),0)+IF(F32&lt;&gt;"",(IF(F33=F32,1,0)),0)+IF(F38&lt;&gt;"",(IF(F38=F39,1,0)),0)</f>
        <v>0</v>
      </c>
      <c r="T13" s="73">
        <f>(Q13*2)+(S13*1)</f>
        <v>0</v>
      </c>
      <c r="U13" s="73">
        <f>F19+F21+F32+F39</f>
        <v>29</v>
      </c>
      <c r="V13" s="74">
        <f>F18+F22+F33+F38</f>
        <v>7</v>
      </c>
      <c r="W13" s="28"/>
      <c r="X13" s="34"/>
      <c r="Y13" s="301"/>
      <c r="Z13" s="34"/>
      <c r="AA13" s="33"/>
      <c r="AB13" s="33"/>
      <c r="AC13" s="33"/>
      <c r="AD13" s="33"/>
      <c r="AE13" s="33"/>
      <c r="AF13" s="33"/>
      <c r="AG13" s="33"/>
      <c r="AH13" s="33"/>
      <c r="AI13" s="302"/>
      <c r="AJ13" s="83">
        <v>3</v>
      </c>
      <c r="AK13" s="297" t="s">
        <v>13</v>
      </c>
      <c r="AM13" s="247" t="s">
        <v>140</v>
      </c>
      <c r="AN13" s="84" t="s">
        <v>102</v>
      </c>
      <c r="AS13" s="85"/>
      <c r="AT13" s="86"/>
    </row>
    <row r="14" spans="2:46" ht="15.75" thickBot="1">
      <c r="B14" s="77"/>
      <c r="C14" s="78"/>
      <c r="D14" s="79"/>
      <c r="E14" s="80"/>
      <c r="F14" s="80"/>
      <c r="G14" s="9"/>
      <c r="H14" s="79"/>
      <c r="I14" s="80"/>
      <c r="J14" s="80"/>
      <c r="K14" s="9"/>
      <c r="L14" s="79"/>
      <c r="M14" s="80"/>
      <c r="N14" s="151"/>
      <c r="O14" s="9"/>
      <c r="P14" s="26"/>
      <c r="Q14" s="87"/>
      <c r="R14" s="87"/>
      <c r="S14" s="26"/>
      <c r="T14" s="26"/>
      <c r="U14" s="26"/>
      <c r="V14" s="88"/>
      <c r="W14" s="28"/>
      <c r="X14" s="34"/>
      <c r="Y14" s="301"/>
      <c r="Z14" s="34"/>
      <c r="AA14" s="33"/>
      <c r="AB14" s="33"/>
      <c r="AC14" s="33"/>
      <c r="AD14" s="33"/>
      <c r="AE14" s="33"/>
      <c r="AF14" s="33"/>
      <c r="AG14" s="33"/>
      <c r="AH14" s="33"/>
      <c r="AI14" s="302"/>
      <c r="AJ14" s="83">
        <v>4</v>
      </c>
      <c r="AK14" s="97" t="s">
        <v>106</v>
      </c>
      <c r="AM14" s="247" t="s">
        <v>140</v>
      </c>
      <c r="AN14" s="84" t="s">
        <v>103</v>
      </c>
      <c r="AO14" t="s">
        <v>9</v>
      </c>
      <c r="AQ14">
        <v>5</v>
      </c>
      <c r="AS14" s="85"/>
      <c r="AT14" s="86"/>
    </row>
    <row r="15" spans="2:46" ht="15">
      <c r="B15" s="45">
        <v>0.041666666666666664</v>
      </c>
      <c r="C15" s="4"/>
      <c r="D15" s="36" t="str">
        <f>P11</f>
        <v>FBA Knights Red</v>
      </c>
      <c r="E15" s="69"/>
      <c r="F15" s="70">
        <v>3</v>
      </c>
      <c r="G15" s="9"/>
      <c r="H15" s="36" t="str">
        <f>P19</f>
        <v>Frozen Ropes</v>
      </c>
      <c r="I15" s="69"/>
      <c r="J15" s="70">
        <v>1</v>
      </c>
      <c r="K15" s="9"/>
      <c r="L15" s="36" t="str">
        <f>P27</f>
        <v>Blue Chip Baseball</v>
      </c>
      <c r="M15" s="69"/>
      <c r="N15" s="70">
        <v>7</v>
      </c>
      <c r="O15" s="9"/>
      <c r="P15" s="10"/>
      <c r="Q15" s="10"/>
      <c r="R15" s="89"/>
      <c r="S15" s="10"/>
      <c r="T15" s="10"/>
      <c r="U15" s="10"/>
      <c r="V15" s="90"/>
      <c r="W15" s="68"/>
      <c r="X15" s="68"/>
      <c r="Z15" s="68"/>
      <c r="AA15" s="68"/>
      <c r="AB15" s="68"/>
      <c r="AC15" s="68"/>
      <c r="AD15" s="68"/>
      <c r="AE15" s="68"/>
      <c r="AF15" s="68"/>
      <c r="AG15" s="68"/>
      <c r="AH15" s="68"/>
      <c r="AJ15" s="83">
        <v>5</v>
      </c>
      <c r="AK15" s="97" t="s">
        <v>103</v>
      </c>
      <c r="AM15" s="247" t="s">
        <v>140</v>
      </c>
      <c r="AN15" s="84" t="s">
        <v>104</v>
      </c>
      <c r="AS15" s="85"/>
      <c r="AT15" s="86"/>
    </row>
    <row r="16" spans="2:46" ht="15.75" thickBot="1">
      <c r="B16" s="22"/>
      <c r="C16" s="4"/>
      <c r="D16" s="39" t="str">
        <f>P10</f>
        <v>Wycoff Raiders</v>
      </c>
      <c r="E16" s="75"/>
      <c r="F16" s="76">
        <v>10</v>
      </c>
      <c r="G16" s="9"/>
      <c r="H16" s="39" t="str">
        <f>P18</f>
        <v>FBA Knight Black</v>
      </c>
      <c r="I16" s="75"/>
      <c r="J16" s="76">
        <v>11</v>
      </c>
      <c r="K16" s="9"/>
      <c r="L16" s="39" t="str">
        <f>P26</f>
        <v>RCBC Nationals</v>
      </c>
      <c r="M16" s="75"/>
      <c r="N16" s="76">
        <v>4</v>
      </c>
      <c r="O16" s="9"/>
      <c r="P16" s="91" t="s">
        <v>221</v>
      </c>
      <c r="Q16" s="14" t="s">
        <v>198</v>
      </c>
      <c r="R16" s="92" t="s">
        <v>199</v>
      </c>
      <c r="S16" s="14" t="s">
        <v>200</v>
      </c>
      <c r="T16" s="14" t="s">
        <v>130</v>
      </c>
      <c r="U16" s="14" t="s">
        <v>201</v>
      </c>
      <c r="V16" s="93" t="s">
        <v>202</v>
      </c>
      <c r="W16" s="28"/>
      <c r="X16" s="34"/>
      <c r="Y16" s="301"/>
      <c r="Z16" s="34"/>
      <c r="AA16" s="33"/>
      <c r="AB16" s="33"/>
      <c r="AC16" s="33"/>
      <c r="AD16" s="33"/>
      <c r="AE16" s="33"/>
      <c r="AF16" s="33"/>
      <c r="AG16" s="33"/>
      <c r="AH16" s="33"/>
      <c r="AI16" s="302"/>
      <c r="AJ16" s="94">
        <v>6</v>
      </c>
      <c r="AK16" s="295" t="s">
        <v>59</v>
      </c>
      <c r="AM16" s="247" t="s">
        <v>140</v>
      </c>
      <c r="AN16" s="95" t="s">
        <v>105</v>
      </c>
      <c r="AS16" s="85"/>
      <c r="AT16" s="86"/>
    </row>
    <row r="17" spans="2:46" ht="15.75" thickBot="1">
      <c r="B17" s="77"/>
      <c r="C17" s="78"/>
      <c r="D17" s="79"/>
      <c r="E17" s="80"/>
      <c r="F17" s="80"/>
      <c r="G17" s="9"/>
      <c r="H17" s="79"/>
      <c r="I17" s="80"/>
      <c r="J17" s="80"/>
      <c r="K17" s="9"/>
      <c r="L17" s="79"/>
      <c r="M17" s="80"/>
      <c r="N17" s="151"/>
      <c r="O17" s="9"/>
      <c r="P17" s="96" t="str">
        <f>AK16</f>
        <v>Howell Brewers</v>
      </c>
      <c r="Q17" s="74">
        <f>(IF(J9&gt;J10,1,0))+(IF(J13&gt;J12,1,0))+(IF(J35&gt;J36,1,0))+(IF(J39&gt;J38,1,0))</f>
        <v>1</v>
      </c>
      <c r="R17" s="74">
        <f>(IF(J9&lt;J10,1,0))+(IF(J13&lt;J12,1,0))+(IF(J35&lt;J36,1,0))+(IF(J39&lt;J38,1,0))</f>
        <v>1</v>
      </c>
      <c r="S17" s="73">
        <f>IF(J9&lt;&gt;"",(IF(J9=J10,1,0)),0)+IF(J13&lt;&gt;"",(IF(J13=J12,1,0)),0)+IF(J35&lt;&gt;"",(IF(J35=J36,1,0)),0)+IF(J39&lt;&gt;"",(IF(J39=J38,1,0)),0)</f>
        <v>0</v>
      </c>
      <c r="T17" s="73">
        <f>(Q17*2)+(S17*1)</f>
        <v>2</v>
      </c>
      <c r="U17" s="73">
        <f>J10+J12+J36+J38</f>
        <v>17</v>
      </c>
      <c r="V17" s="74">
        <f>J9+J13+J35+J39</f>
        <v>8</v>
      </c>
      <c r="W17" s="28"/>
      <c r="X17" s="34"/>
      <c r="Y17" s="301"/>
      <c r="Z17" s="34"/>
      <c r="AA17" s="33"/>
      <c r="AB17" s="33"/>
      <c r="AC17" s="33"/>
      <c r="AD17" s="33"/>
      <c r="AE17" s="33"/>
      <c r="AF17" s="33"/>
      <c r="AG17" s="33"/>
      <c r="AH17" s="33"/>
      <c r="AI17" s="302"/>
      <c r="AJ17" s="94">
        <v>7</v>
      </c>
      <c r="AK17" s="295" t="s">
        <v>14</v>
      </c>
      <c r="AM17" s="247" t="s">
        <v>140</v>
      </c>
      <c r="AN17" s="95" t="s">
        <v>248</v>
      </c>
      <c r="AS17" s="85"/>
      <c r="AT17" s="86"/>
    </row>
    <row r="18" spans="2:46" ht="15.75" thickBot="1">
      <c r="B18" s="30">
        <v>0.13541666666666666</v>
      </c>
      <c r="C18" s="4"/>
      <c r="D18" s="36" t="str">
        <f>P13</f>
        <v>Jersey Pride</v>
      </c>
      <c r="E18" s="69"/>
      <c r="F18" s="70">
        <v>2</v>
      </c>
      <c r="G18" s="9"/>
      <c r="H18" s="36" t="str">
        <f>P21</f>
        <v>Chester Vipers</v>
      </c>
      <c r="I18" s="69"/>
      <c r="J18" s="70">
        <v>0</v>
      </c>
      <c r="K18" s="9"/>
      <c r="L18" s="36" t="str">
        <f>P29</f>
        <v>CJ Warhawks</v>
      </c>
      <c r="M18" s="69"/>
      <c r="N18" s="70">
        <v>6</v>
      </c>
      <c r="O18" s="9"/>
      <c r="P18" s="96" t="str">
        <f>AK17</f>
        <v>FBA Knight Black</v>
      </c>
      <c r="Q18" s="74">
        <f>(IF(J16&gt;J15,1,0))+(IF(J21&gt;J22,1,0))+(IF(J29&gt;J30,1,0))+(IF(J36&gt;J35,1,0))</f>
        <v>1</v>
      </c>
      <c r="R18" s="74">
        <f>(IF(J16&lt;J15,1,0))+(IF(J21&lt;J22,1,0))+(IF(J29&lt;J30,1,0))+(IF(J36&lt;J35,1,0))</f>
        <v>1</v>
      </c>
      <c r="S18" s="73">
        <f>IF(J16&lt;&gt;"",(IF(J16=J15,1,0)),0)+IF(J21&lt;&gt;"",(IF(J21=J22,1,0)),0)+IF(J29&lt;&gt;"",(IF(J29=J30,1,0)),0)+IF(J36&lt;&gt;"",(IF(J36=J35,1,0)),0)</f>
        <v>0</v>
      </c>
      <c r="T18" s="73">
        <f>(Q18*2)+(S18*1)</f>
        <v>2</v>
      </c>
      <c r="U18" s="73">
        <f>J15+J22+J30+J35</f>
        <v>7</v>
      </c>
      <c r="V18" s="74">
        <f>J16+J21+J29+J36</f>
        <v>16</v>
      </c>
      <c r="W18" s="68"/>
      <c r="X18" s="68"/>
      <c r="Z18" s="68"/>
      <c r="AA18" s="68"/>
      <c r="AB18" s="68"/>
      <c r="AC18" s="68"/>
      <c r="AD18" s="68"/>
      <c r="AE18" s="68"/>
      <c r="AF18" s="68"/>
      <c r="AG18" s="68"/>
      <c r="AH18" s="68"/>
      <c r="AJ18" s="94">
        <v>8</v>
      </c>
      <c r="AK18" s="296" t="s">
        <v>248</v>
      </c>
      <c r="AM18" s="247" t="s">
        <v>140</v>
      </c>
      <c r="AN18" s="97" t="s">
        <v>106</v>
      </c>
      <c r="AO18" t="s">
        <v>11</v>
      </c>
      <c r="AQ18">
        <v>4</v>
      </c>
      <c r="AS18" s="85"/>
      <c r="AT18" s="86"/>
    </row>
    <row r="19" spans="2:46" ht="15.75" thickBot="1">
      <c r="B19" s="31"/>
      <c r="C19" s="4"/>
      <c r="D19" s="39" t="str">
        <f>P12</f>
        <v>North Caldwell Knights</v>
      </c>
      <c r="E19" s="75"/>
      <c r="F19" s="76">
        <v>21</v>
      </c>
      <c r="G19" s="9"/>
      <c r="H19" s="39" t="str">
        <f>P20</f>
        <v>Hillsborough Prospects</v>
      </c>
      <c r="I19" s="75"/>
      <c r="J19" s="76">
        <v>9</v>
      </c>
      <c r="K19" s="9"/>
      <c r="L19" s="39" t="str">
        <f>P28</f>
        <v>JS Thunder</v>
      </c>
      <c r="M19" s="75"/>
      <c r="N19" s="76">
        <v>8</v>
      </c>
      <c r="O19" s="9"/>
      <c r="P19" s="96" t="str">
        <f>AK18</f>
        <v>Frozen Ropes</v>
      </c>
      <c r="Q19" s="74">
        <f>(IF(J10&gt;J9,1,0))+(IF(J15&gt;J16,1,0))+(IF(J32&gt;J33,1,0))+(IF(J27&gt;J26,1,0))</f>
        <v>0</v>
      </c>
      <c r="R19" s="74">
        <f>(IF(J10&lt;J9,1,0))+(IF(J15&lt;J16,1,0))+(IF(J32&lt;J33,1,0))+(IF(J27&lt;J26,1,0))</f>
        <v>2</v>
      </c>
      <c r="S19" s="73">
        <f>IF(J10&lt;&gt;"",(IF(J10=J9,1,0)),0)+IF(J15&lt;&gt;"",(IF(J15=J16,1,0)),0)+IF(J32&lt;&gt;"",(IF(J32=J33,1,0)),0)+IF(J27&lt;&gt;"",(IF(J27=J26,1,0)),0)</f>
        <v>0</v>
      </c>
      <c r="T19" s="73">
        <f>(Q19*2)+(S19*1)</f>
        <v>0</v>
      </c>
      <c r="U19" s="73">
        <f>J9+J16+J26+J33</f>
        <v>19</v>
      </c>
      <c r="V19" s="74">
        <f>J10+J15+J27+J32</f>
        <v>7</v>
      </c>
      <c r="W19" s="28"/>
      <c r="X19" s="34"/>
      <c r="Y19" s="301"/>
      <c r="Z19" s="34"/>
      <c r="AA19" s="33"/>
      <c r="AB19" s="33"/>
      <c r="AC19" s="33"/>
      <c r="AD19" s="33"/>
      <c r="AE19" s="33"/>
      <c r="AF19" s="33"/>
      <c r="AG19" s="33"/>
      <c r="AH19" s="33"/>
      <c r="AI19" s="302"/>
      <c r="AJ19" s="94">
        <v>9</v>
      </c>
      <c r="AK19" s="97" t="s">
        <v>15</v>
      </c>
      <c r="AM19" s="247" t="s">
        <v>140</v>
      </c>
      <c r="AN19" s="95" t="s">
        <v>60</v>
      </c>
      <c r="AS19" s="85"/>
      <c r="AT19" s="86"/>
    </row>
    <row r="20" spans="2:46" ht="15.75" thickBot="1">
      <c r="B20" s="77"/>
      <c r="C20" s="78"/>
      <c r="D20" s="79"/>
      <c r="E20" s="80"/>
      <c r="F20" s="80"/>
      <c r="G20" s="9"/>
      <c r="H20" s="79"/>
      <c r="I20" s="80"/>
      <c r="J20" s="80"/>
      <c r="K20" s="9"/>
      <c r="L20" s="79"/>
      <c r="M20" s="80"/>
      <c r="N20" s="151"/>
      <c r="O20" s="9"/>
      <c r="P20" s="96" t="str">
        <f>AK19</f>
        <v>Hillsborough Prospects</v>
      </c>
      <c r="Q20" s="74">
        <f>(IF(J12&gt;J13,1,0))+(IF(J19&gt;J18,1,0))+(IF(J26&gt;J27,1,0))+(IF(J30&gt;J29,1,0))</f>
        <v>2</v>
      </c>
      <c r="R20" s="74">
        <f>(IF(J12&lt;J13,1,0))+(IF(J19&lt;J18,1,0))+(IF(J26&lt;J27,1,0))+(IF(J30&lt;J29,1,0))</f>
        <v>0</v>
      </c>
      <c r="S20" s="73">
        <f>IF(J12&lt;&gt;"",(IF(J12=J13,1,0)),0)+IF(J19&lt;&gt;"",(IF(J19=J18,1,0)),0)+IF(J26&lt;&gt;"",(IF(J26=J27,1,0)),0)+IF(J30&lt;&gt;"",(IF(J30=J29,1,0)),0)</f>
        <v>0</v>
      </c>
      <c r="T20" s="73">
        <f>(Q20*2)+(S20*1)</f>
        <v>4</v>
      </c>
      <c r="U20" s="73">
        <f>J13+J18+J27+J29</f>
        <v>0</v>
      </c>
      <c r="V20" s="74">
        <f>J12++J19+J26+J30</f>
        <v>20</v>
      </c>
      <c r="W20" s="28"/>
      <c r="X20" s="34"/>
      <c r="Y20" s="301"/>
      <c r="Z20" s="34"/>
      <c r="AA20" s="33"/>
      <c r="AB20" s="33"/>
      <c r="AC20" s="33"/>
      <c r="AD20" s="33"/>
      <c r="AE20" s="33"/>
      <c r="AF20" s="33"/>
      <c r="AG20" s="33"/>
      <c r="AH20" s="33"/>
      <c r="AI20" s="302"/>
      <c r="AJ20" s="94">
        <v>10</v>
      </c>
      <c r="AK20" s="296" t="s">
        <v>109</v>
      </c>
      <c r="AM20" s="247" t="s">
        <v>140</v>
      </c>
      <c r="AN20" s="95" t="s">
        <v>219</v>
      </c>
      <c r="AS20" s="85"/>
      <c r="AT20" s="86"/>
    </row>
    <row r="21" spans="2:46" ht="15.75" thickBot="1">
      <c r="B21" s="30">
        <v>0.22916666666666666</v>
      </c>
      <c r="C21" s="4"/>
      <c r="D21" s="20" t="str">
        <f>P10</f>
        <v>Wycoff Raiders</v>
      </c>
      <c r="E21" s="98"/>
      <c r="F21" s="70">
        <v>8</v>
      </c>
      <c r="G21" s="9"/>
      <c r="H21" s="20" t="str">
        <f>P18</f>
        <v>FBA Knight Black</v>
      </c>
      <c r="I21" s="69"/>
      <c r="J21" s="70">
        <v>5</v>
      </c>
      <c r="K21" s="9"/>
      <c r="L21" s="36" t="str">
        <f>P26</f>
        <v>RCBC Nationals</v>
      </c>
      <c r="M21" s="69"/>
      <c r="N21" s="70">
        <v>11</v>
      </c>
      <c r="O21" s="9"/>
      <c r="P21" s="96" t="str">
        <f>AK20</f>
        <v>Chester Vipers</v>
      </c>
      <c r="Q21" s="74">
        <f>(IF(J18&gt;J19,1,0))+(IF(J22&gt;J21,1,0))+(IF(J33&gt;J32,1,0))+(IF(J38&gt;J39,1,0))</f>
        <v>1</v>
      </c>
      <c r="R21" s="74">
        <f>(IF(J18&lt;J19,1,0))+(IF(J22&lt;J21,1,0))+(IF(J33&lt;J32,1,0))+(IF(J38&lt;J39,1,0))</f>
        <v>1</v>
      </c>
      <c r="S21" s="73">
        <f>IF(J18&lt;&gt;"",(IF(J18=J19,1,0)),0)+IF(J22&lt;&gt;"",(IF(J22=J21,1,0)),0)+IF(J33&lt;&gt;"",(IF(J33=J32,1,0)),0)+IF(J38&lt;&gt;"",(IF(J38=J39,1,0)),0)</f>
        <v>0</v>
      </c>
      <c r="T21" s="73">
        <f>(Q21*2)+(S21*1)</f>
        <v>2</v>
      </c>
      <c r="U21" s="73">
        <f>J19+J21+J32+J39</f>
        <v>14</v>
      </c>
      <c r="V21" s="74">
        <f>J18+J22+J33+J38</f>
        <v>6</v>
      </c>
      <c r="W21" s="68"/>
      <c r="X21" s="68"/>
      <c r="Z21" s="68"/>
      <c r="AA21" s="68"/>
      <c r="AB21" s="68"/>
      <c r="AC21" s="68"/>
      <c r="AD21" s="68"/>
      <c r="AE21" s="68"/>
      <c r="AF21" s="68"/>
      <c r="AG21" s="68"/>
      <c r="AH21" s="68"/>
      <c r="AJ21" s="99">
        <v>11</v>
      </c>
      <c r="AK21" s="97" t="s">
        <v>105</v>
      </c>
      <c r="AM21" s="247" t="s">
        <v>140</v>
      </c>
      <c r="AN21" s="100" t="s">
        <v>107</v>
      </c>
      <c r="AS21" s="85"/>
      <c r="AT21" s="86"/>
    </row>
    <row r="22" spans="2:46" ht="15.75" thickBot="1">
      <c r="B22" s="31"/>
      <c r="C22" s="16"/>
      <c r="D22" s="23" t="str">
        <f>P13</f>
        <v>Jersey Pride</v>
      </c>
      <c r="E22" s="101"/>
      <c r="F22" s="76">
        <v>5</v>
      </c>
      <c r="G22" s="12"/>
      <c r="H22" s="23" t="str">
        <f>P21</f>
        <v>Chester Vipers</v>
      </c>
      <c r="I22" s="75"/>
      <c r="J22" s="76">
        <v>6</v>
      </c>
      <c r="K22" s="12"/>
      <c r="L22" s="39" t="str">
        <f>P29</f>
        <v>CJ Warhawks</v>
      </c>
      <c r="M22" s="75"/>
      <c r="N22" s="76">
        <v>5</v>
      </c>
      <c r="O22" s="9"/>
      <c r="U22" s="9"/>
      <c r="V22" s="102"/>
      <c r="W22" s="28"/>
      <c r="X22" s="34"/>
      <c r="Y22" s="301"/>
      <c r="Z22" s="34"/>
      <c r="AA22" s="34"/>
      <c r="AB22" s="34"/>
      <c r="AC22" s="34"/>
      <c r="AD22" s="34"/>
      <c r="AE22" s="34"/>
      <c r="AF22" s="34"/>
      <c r="AG22" s="34"/>
      <c r="AH22" s="34"/>
      <c r="AI22" s="301"/>
      <c r="AJ22" s="99">
        <v>12</v>
      </c>
      <c r="AK22" s="295" t="s">
        <v>107</v>
      </c>
      <c r="AM22" s="247" t="s">
        <v>140</v>
      </c>
      <c r="AN22" s="100" t="s">
        <v>108</v>
      </c>
      <c r="AO22" t="s">
        <v>9</v>
      </c>
      <c r="AQ22">
        <v>5</v>
      </c>
      <c r="AS22" s="85"/>
      <c r="AT22" s="86"/>
    </row>
    <row r="23" spans="2:46" ht="15.75" thickBot="1">
      <c r="B23" s="4"/>
      <c r="G23" s="9"/>
      <c r="O23" s="9"/>
      <c r="P23" s="10"/>
      <c r="Q23" s="10"/>
      <c r="R23" s="64"/>
      <c r="S23" s="10"/>
      <c r="T23" s="10"/>
      <c r="U23" s="10"/>
      <c r="V23" s="90"/>
      <c r="W23" s="68"/>
      <c r="X23" s="68"/>
      <c r="Z23" s="68"/>
      <c r="AA23" s="68"/>
      <c r="AB23" s="68"/>
      <c r="AC23" s="68"/>
      <c r="AD23" s="68"/>
      <c r="AE23" s="68"/>
      <c r="AF23" s="68"/>
      <c r="AG23" s="68"/>
      <c r="AH23" s="68"/>
      <c r="AJ23" s="99">
        <v>13</v>
      </c>
      <c r="AK23" s="97" t="s">
        <v>72</v>
      </c>
      <c r="AM23" s="247" t="s">
        <v>140</v>
      </c>
      <c r="AN23" s="100" t="s">
        <v>109</v>
      </c>
      <c r="AO23" t="s">
        <v>10</v>
      </c>
      <c r="AQ23">
        <v>5</v>
      </c>
      <c r="AS23" s="85"/>
      <c r="AT23" s="86"/>
    </row>
    <row r="24" spans="2:46" ht="15.75" thickBot="1">
      <c r="B24" s="171" t="s">
        <v>208</v>
      </c>
      <c r="C24" s="5"/>
      <c r="D24" s="63" t="str">
        <f>D6</f>
        <v>Rumson Fair Haven</v>
      </c>
      <c r="E24" s="7"/>
      <c r="F24" s="8"/>
      <c r="G24" s="7"/>
      <c r="H24" s="6" t="str">
        <f>H6</f>
        <v>Red Bank Regional</v>
      </c>
      <c r="I24" s="7"/>
      <c r="J24" s="8"/>
      <c r="K24" s="7"/>
      <c r="L24" s="43" t="str">
        <f>L6</f>
        <v>West Long Branch</v>
      </c>
      <c r="M24" s="7"/>
      <c r="N24" s="8"/>
      <c r="O24" s="9"/>
      <c r="P24" s="152" t="s">
        <v>239</v>
      </c>
      <c r="Q24" s="14" t="s">
        <v>198</v>
      </c>
      <c r="R24" s="67" t="s">
        <v>199</v>
      </c>
      <c r="S24" s="14" t="s">
        <v>200</v>
      </c>
      <c r="T24" s="14" t="s">
        <v>130</v>
      </c>
      <c r="U24" s="14" t="s">
        <v>201</v>
      </c>
      <c r="V24" s="93" t="s">
        <v>202</v>
      </c>
      <c r="AJ24" s="99">
        <v>14</v>
      </c>
      <c r="AK24" s="82" t="s">
        <v>219</v>
      </c>
      <c r="AM24" s="247" t="s">
        <v>140</v>
      </c>
      <c r="AN24" s="100" t="s">
        <v>8</v>
      </c>
      <c r="AO24" t="s">
        <v>12</v>
      </c>
      <c r="AQ24">
        <v>1</v>
      </c>
      <c r="AS24" s="85"/>
      <c r="AT24" s="86"/>
    </row>
    <row r="25" spans="2:46" ht="15.75" thickBot="1">
      <c r="B25" s="174">
        <v>40727</v>
      </c>
      <c r="C25" s="16"/>
      <c r="D25" s="65" t="str">
        <f>D7</f>
        <v>Highschool Field</v>
      </c>
      <c r="E25" s="9"/>
      <c r="F25" s="104" t="s">
        <v>196</v>
      </c>
      <c r="G25" s="9"/>
      <c r="H25" s="11" t="str">
        <f>H7</f>
        <v>JV Field</v>
      </c>
      <c r="I25" s="9"/>
      <c r="J25" s="104" t="s">
        <v>196</v>
      </c>
      <c r="K25" s="9"/>
      <c r="L25" s="50" t="str">
        <f>L7</f>
        <v>Valenzano</v>
      </c>
      <c r="M25" s="9"/>
      <c r="N25" s="104" t="s">
        <v>196</v>
      </c>
      <c r="O25" s="9"/>
      <c r="P25" s="153" t="str">
        <f>AK21</f>
        <v>Central Jersey Cyclones</v>
      </c>
      <c r="Q25" s="72">
        <f>(IF(N9&gt;N10,1,0))+(IF(N13&gt;N12,1,0))+(IF(N35&gt;N36,1,0))+(IF(N39&gt;N38,1,0))</f>
        <v>0</v>
      </c>
      <c r="R25" s="73">
        <f>(IF(N9&lt;N10,1,0))+(IF(N13&lt;N12,1,0))+(IF(N35&lt;N36,1,0))+(IF(N39&lt;N38,1,0))</f>
        <v>2</v>
      </c>
      <c r="S25" s="73">
        <f>IF(N9&lt;&gt;"",(IF(N9=N10,1,0)),0)+IF(N23&lt;&gt;"",(IF(N13=N12,1,0)),0)+IF(N35&lt;&gt;"",(IF(N35=N36,1,0)),0)+IF(N39&lt;&gt;"",(IF(N39=N38,1,0)),0)</f>
        <v>0</v>
      </c>
      <c r="T25" s="73">
        <f>(Q25*2)+(S25*1)</f>
        <v>0</v>
      </c>
      <c r="U25" s="73">
        <f>N10+N12+N36+N38</f>
        <v>27</v>
      </c>
      <c r="V25" s="154">
        <f>N9+N13+N35+N39</f>
        <v>2</v>
      </c>
      <c r="AJ25" s="105">
        <v>15</v>
      </c>
      <c r="AK25" s="296" t="s">
        <v>108</v>
      </c>
      <c r="AM25" s="247" t="s">
        <v>140</v>
      </c>
      <c r="AN25" s="106" t="s">
        <v>72</v>
      </c>
      <c r="AS25" s="85"/>
      <c r="AT25" s="86"/>
    </row>
    <row r="26" spans="2:46" ht="15.75" thickBot="1">
      <c r="B26" s="45">
        <v>0.3541666666666667</v>
      </c>
      <c r="C26" s="4"/>
      <c r="D26" s="36" t="str">
        <f>P12</f>
        <v>North Caldwell Knights</v>
      </c>
      <c r="E26" s="69"/>
      <c r="F26" s="70"/>
      <c r="G26" s="9"/>
      <c r="H26" s="36" t="str">
        <f>P20</f>
        <v>Hillsborough Prospects</v>
      </c>
      <c r="I26" s="69"/>
      <c r="J26" s="70"/>
      <c r="K26" s="9"/>
      <c r="L26" s="36" t="str">
        <f>P28</f>
        <v>JS Thunder</v>
      </c>
      <c r="M26" s="69"/>
      <c r="N26" s="70"/>
      <c r="O26" s="9"/>
      <c r="P26" s="153" t="str">
        <f>AK22</f>
        <v>RCBC Nationals</v>
      </c>
      <c r="Q26" s="72">
        <f>(IF(N16&gt;N15,1,0))+(IF(N21&gt;N22,1,0))+(IF(N29&gt;N30,1,0))+(IF(N36&gt;N35,1,0))</f>
        <v>1</v>
      </c>
      <c r="R26" s="73">
        <f>(IF(N16&lt;N15,1,0))+(IF(N21&lt;N22,1,0))+(IF(N29&lt;N30,1,0))+(IF(N36&lt;N35,1,0))</f>
        <v>1</v>
      </c>
      <c r="S26" s="73">
        <f>IF(N16&lt;&gt;"",(IF(N16=N15,1,0)),0)+IF(N21&lt;&gt;"",(IF(N21=N22,1,0)),0)+IF(N29&lt;&gt;"",(IF(N29=N30,1,0)),0)+IF(N36&lt;&gt;"",(IF(N36=N35,1,0)),0)</f>
        <v>0</v>
      </c>
      <c r="T26" s="73">
        <f>(Q26*2)+(S26*1)</f>
        <v>2</v>
      </c>
      <c r="U26" s="73">
        <f>N15+N22+N30+N35</f>
        <v>12</v>
      </c>
      <c r="V26" s="74">
        <f>N16+N21+N29+N36</f>
        <v>15</v>
      </c>
      <c r="Z26" s="357" t="s">
        <v>133</v>
      </c>
      <c r="AA26" s="358"/>
      <c r="AB26" s="28"/>
      <c r="AC26" s="28"/>
      <c r="AD26" s="28"/>
      <c r="AE26" s="28"/>
      <c r="AJ26" s="107" t="s">
        <v>223</v>
      </c>
      <c r="AK26" s="108" t="s">
        <v>57</v>
      </c>
      <c r="AS26" s="85"/>
      <c r="AT26" s="86"/>
    </row>
    <row r="27" spans="2:46" ht="15.75" thickBot="1">
      <c r="B27" s="22"/>
      <c r="C27" s="4"/>
      <c r="D27" s="39" t="str">
        <f>P11</f>
        <v>FBA Knights Red</v>
      </c>
      <c r="E27" s="75"/>
      <c r="F27" s="76"/>
      <c r="G27" s="9"/>
      <c r="H27" s="39" t="str">
        <f>P19</f>
        <v>Frozen Ropes</v>
      </c>
      <c r="I27" s="75"/>
      <c r="J27" s="76"/>
      <c r="K27" s="9"/>
      <c r="L27" s="39" t="str">
        <f>P27</f>
        <v>Blue Chip Baseball</v>
      </c>
      <c r="M27" s="75"/>
      <c r="N27" s="76"/>
      <c r="O27" s="9"/>
      <c r="P27" s="153" t="str">
        <f>AK23</f>
        <v>Blue Chip Baseball</v>
      </c>
      <c r="Q27" s="72">
        <f>(IF(N10&gt;N9,1,0))+(IF(N15&gt;N16,1,0))+(IF(N32&gt;N33,1,0))+(IF(N27&gt;N26,1,0))</f>
        <v>2</v>
      </c>
      <c r="R27" s="73">
        <f>(IF(N10&lt;N9,1,0))+(IF(N15&lt;N16,1,0))+(IF(N32&lt;N33,1,0))+(IF(N27&lt;N26,1,0))</f>
        <v>0</v>
      </c>
      <c r="S27" s="73">
        <f>IF(N10&lt;&gt;"",(IF(N10=N9,1,0)),0)+IF(N15&lt;&gt;"",(IF(N15=N16,1,0)),0)+IF(N32&lt;&gt;"",(IF(N32=N33,1,0)),0)+IF(N27&lt;&gt;"",(IF(N27=N26,1,0)),0)</f>
        <v>0</v>
      </c>
      <c r="T27" s="73">
        <f>(Q27*2)+(S27*1)</f>
        <v>4</v>
      </c>
      <c r="U27" s="73">
        <f>N9+N16+N26+N33</f>
        <v>5</v>
      </c>
      <c r="V27" s="74">
        <f>N10+N15+N27+N32</f>
        <v>18</v>
      </c>
      <c r="Z27" s="284">
        <v>1</v>
      </c>
      <c r="AA27" s="285" t="s">
        <v>130</v>
      </c>
      <c r="AB27" s="281"/>
      <c r="AC27" s="281"/>
      <c r="AD27" s="281"/>
      <c r="AE27" s="281"/>
      <c r="AJ27" s="109" t="s">
        <v>207</v>
      </c>
      <c r="AK27" s="110" t="s">
        <v>5</v>
      </c>
      <c r="AS27" s="85"/>
      <c r="AT27" s="86"/>
    </row>
    <row r="28" spans="2:46" ht="15.75" thickBot="1">
      <c r="B28" s="77"/>
      <c r="C28" s="78"/>
      <c r="D28" s="79"/>
      <c r="E28" s="80"/>
      <c r="F28" s="80"/>
      <c r="G28" s="9"/>
      <c r="H28" s="79"/>
      <c r="I28" s="80"/>
      <c r="J28" s="80"/>
      <c r="K28" s="9"/>
      <c r="L28" s="79"/>
      <c r="M28" s="80"/>
      <c r="N28" s="151"/>
      <c r="O28" s="9"/>
      <c r="P28" s="153" t="str">
        <f>AK24</f>
        <v>JS Thunder</v>
      </c>
      <c r="Q28" s="74">
        <f>(IF(N12&gt;N13,1,0))+(IF(N19&gt;N18,1,0))+(IF(N26&gt;N27,1,0))+(IF(N30&gt;N29,1,0))</f>
        <v>2</v>
      </c>
      <c r="R28" s="73">
        <f>(IF(N12&lt;N13,1,0))+(IF(N19&lt;N18,1,0))+(IF(N26&lt;N27,1,0))+(IF(N30&lt;N29,1,0))</f>
        <v>0</v>
      </c>
      <c r="S28" s="73">
        <f>IF(N12&lt;&gt;"",(IF(N12=N13,1,0)),0)+IF(N19&lt;&gt;"",(IF(N19=N18,1,0)),0)+IF(N26&lt;&gt;"",(IF(N26=N27,1,0)),0)+IF(N30&lt;&gt;"",(IF(N30=N29,1,0)),0)</f>
        <v>0</v>
      </c>
      <c r="T28" s="73">
        <f>(Q28*2)+(S28*1)</f>
        <v>4</v>
      </c>
      <c r="U28" s="73">
        <f>N13+N18+N27+N29</f>
        <v>7</v>
      </c>
      <c r="V28" s="74">
        <f>N12++N19+N26+N30</f>
        <v>24</v>
      </c>
      <c r="Z28" s="282">
        <v>2</v>
      </c>
      <c r="AA28" s="283" t="s">
        <v>131</v>
      </c>
      <c r="AB28" s="291"/>
      <c r="AC28" s="291"/>
      <c r="AD28" s="291"/>
      <c r="AE28" s="291"/>
      <c r="AJ28" s="111"/>
      <c r="AK28" s="112" t="s">
        <v>6</v>
      </c>
      <c r="AS28" s="85"/>
      <c r="AT28" s="86"/>
    </row>
    <row r="29" spans="2:46" ht="15.75" thickBot="1">
      <c r="B29" s="30">
        <v>0.4479166666666667</v>
      </c>
      <c r="C29" s="4"/>
      <c r="D29" s="36" t="str">
        <f>P10</f>
        <v>Wycoff Raiders</v>
      </c>
      <c r="E29" s="69"/>
      <c r="F29" s="70"/>
      <c r="G29" s="9"/>
      <c r="H29" s="36" t="str">
        <f>P18</f>
        <v>FBA Knight Black</v>
      </c>
      <c r="I29" s="69"/>
      <c r="J29" s="70"/>
      <c r="K29" s="9"/>
      <c r="L29" s="36" t="str">
        <f>P26</f>
        <v>RCBC Nationals</v>
      </c>
      <c r="M29" s="102"/>
      <c r="N29" s="70"/>
      <c r="O29" s="9"/>
      <c r="P29" s="153" t="str">
        <f>AK25</f>
        <v>CJ Warhawks</v>
      </c>
      <c r="Q29" s="21">
        <f>(IF(N18&gt;N19,1,0))+(IF(N22&gt;N21,1,0))+(IF(N33&gt;N32,1,0))+(IF(N38&gt;N39,1,0))</f>
        <v>0</v>
      </c>
      <c r="R29" s="155">
        <f>(IF(N18&lt;N19,1,0))+(IF(N22&lt;N21,1,0))+(IF(N33&lt;N32,1,0))+(IF(N38&lt;N39,1,0))</f>
        <v>2</v>
      </c>
      <c r="S29" s="73">
        <f>IF(N18&lt;&gt;"",(IF(N18=N19,1,0)),0)+IF(N22&lt;&gt;"",(IF(N22=N21,1,0)),0)+IF(N33&lt;&gt;"",(IF(N33=N32,1,0)),0)+IF(N38&lt;&gt;"",(IF(N38=N39,1,0)),0)</f>
        <v>0</v>
      </c>
      <c r="T29" s="73">
        <f>(Q29*2)+(S29*1)</f>
        <v>0</v>
      </c>
      <c r="U29" s="73">
        <f>N19+N21+N32+N39</f>
        <v>19</v>
      </c>
      <c r="V29" s="74">
        <f>N18+N22+N33+N38</f>
        <v>11</v>
      </c>
      <c r="Z29" s="282">
        <v>3</v>
      </c>
      <c r="AA29" s="277" t="s">
        <v>132</v>
      </c>
      <c r="AB29" s="281"/>
      <c r="AC29" s="281"/>
      <c r="AD29" s="281"/>
      <c r="AE29" s="281"/>
      <c r="AJ29" s="109" t="s">
        <v>226</v>
      </c>
      <c r="AK29" s="110" t="s">
        <v>124</v>
      </c>
      <c r="AS29" s="85"/>
      <c r="AT29" s="86"/>
    </row>
    <row r="30" spans="2:46" ht="15.75" thickBot="1">
      <c r="B30" s="31"/>
      <c r="C30" s="4"/>
      <c r="D30" s="39" t="str">
        <f>P12</f>
        <v>North Caldwell Knights</v>
      </c>
      <c r="E30" s="75"/>
      <c r="F30" s="76"/>
      <c r="G30" s="9"/>
      <c r="H30" s="39" t="str">
        <f>P20</f>
        <v>Hillsborough Prospects</v>
      </c>
      <c r="I30" s="75"/>
      <c r="J30" s="76"/>
      <c r="K30" s="9"/>
      <c r="L30" s="49" t="str">
        <f>P28</f>
        <v>JS Thunder</v>
      </c>
      <c r="M30" s="156"/>
      <c r="N30" s="76"/>
      <c r="O30" s="9"/>
      <c r="P30" s="68"/>
      <c r="Q30" s="68"/>
      <c r="R30" s="68"/>
      <c r="S30" s="68"/>
      <c r="T30" s="68"/>
      <c r="U30" s="68"/>
      <c r="V30" s="28"/>
      <c r="AA30" s="328" t="s">
        <v>134</v>
      </c>
      <c r="AB30" s="328"/>
      <c r="AC30" s="328"/>
      <c r="AD30" s="328"/>
      <c r="AE30" s="328"/>
      <c r="AF30" s="328"/>
      <c r="AG30" s="328"/>
      <c r="AJ30" s="111"/>
      <c r="AK30" s="112" t="s">
        <v>86</v>
      </c>
      <c r="AS30" s="85"/>
      <c r="AT30" s="86"/>
    </row>
    <row r="31" spans="2:46" ht="15.75" thickBot="1">
      <c r="B31" s="77"/>
      <c r="C31" s="78"/>
      <c r="D31" s="79"/>
      <c r="E31" s="80"/>
      <c r="F31" s="80"/>
      <c r="G31" s="9"/>
      <c r="H31" s="79"/>
      <c r="I31" s="80"/>
      <c r="J31" s="80"/>
      <c r="K31" s="9"/>
      <c r="L31" s="79"/>
      <c r="M31" s="80"/>
      <c r="N31" s="151"/>
      <c r="O31" s="9"/>
      <c r="P31" s="103" t="s">
        <v>222</v>
      </c>
      <c r="Q31" s="350" t="s">
        <v>197</v>
      </c>
      <c r="R31" s="351"/>
      <c r="S31" s="351"/>
      <c r="T31" s="351"/>
      <c r="U31" s="351"/>
      <c r="V31" s="352"/>
      <c r="Z31" s="357" t="s">
        <v>129</v>
      </c>
      <c r="AA31" s="359"/>
      <c r="AB31" s="292" t="s">
        <v>198</v>
      </c>
      <c r="AC31" s="293" t="s">
        <v>199</v>
      </c>
      <c r="AD31" s="292" t="s">
        <v>200</v>
      </c>
      <c r="AE31" s="292" t="s">
        <v>130</v>
      </c>
      <c r="AF31" s="292" t="s">
        <v>201</v>
      </c>
      <c r="AG31" s="292" t="s">
        <v>202</v>
      </c>
      <c r="AJ31" s="109" t="s">
        <v>228</v>
      </c>
      <c r="AK31" s="110" t="s">
        <v>64</v>
      </c>
      <c r="AN31" s="116"/>
      <c r="AS31" s="85"/>
      <c r="AT31" s="86"/>
    </row>
    <row r="32" spans="2:46" ht="15.75" thickBot="1">
      <c r="B32" s="30">
        <v>0.041666666666666664</v>
      </c>
      <c r="C32" s="4"/>
      <c r="D32" s="36" t="str">
        <f>P11</f>
        <v>FBA Knights Red</v>
      </c>
      <c r="E32" s="117"/>
      <c r="F32" s="51"/>
      <c r="G32" s="9"/>
      <c r="H32" s="36" t="str">
        <f>P19</f>
        <v>Frozen Ropes</v>
      </c>
      <c r="I32" s="69"/>
      <c r="J32" s="70"/>
      <c r="K32" s="9"/>
      <c r="L32" s="36" t="str">
        <f>P27</f>
        <v>Blue Chip Baseball</v>
      </c>
      <c r="M32" s="57"/>
      <c r="N32" s="70"/>
      <c r="O32" s="9"/>
      <c r="P32" s="40">
        <v>1</v>
      </c>
      <c r="Q32" s="353" t="s">
        <v>266</v>
      </c>
      <c r="R32" s="323"/>
      <c r="S32" s="323"/>
      <c r="T32" s="323"/>
      <c r="U32" s="323"/>
      <c r="V32" s="324"/>
      <c r="Z32" s="71" t="s">
        <v>217</v>
      </c>
      <c r="AA32" s="289"/>
      <c r="AB32" s="289"/>
      <c r="AC32" s="289"/>
      <c r="AD32" s="289"/>
      <c r="AE32" s="289"/>
      <c r="AF32" s="289"/>
      <c r="AG32" s="289"/>
      <c r="AJ32" s="120"/>
      <c r="AK32" s="121" t="s">
        <v>125</v>
      </c>
      <c r="AS32" s="85"/>
      <c r="AT32" s="86"/>
    </row>
    <row r="33" spans="2:46" ht="15.75" thickBot="1">
      <c r="B33" s="31"/>
      <c r="C33" s="4"/>
      <c r="D33" s="49" t="str">
        <f>P13</f>
        <v>Jersey Pride</v>
      </c>
      <c r="E33" s="9"/>
      <c r="F33" s="13"/>
      <c r="G33" s="9"/>
      <c r="H33" s="49" t="str">
        <f>P21</f>
        <v>Chester Vipers</v>
      </c>
      <c r="I33" s="75"/>
      <c r="J33" s="76"/>
      <c r="K33" s="9"/>
      <c r="L33" s="39" t="str">
        <f>P29</f>
        <v>CJ Warhawks</v>
      </c>
      <c r="M33" s="54"/>
      <c r="N33" s="76"/>
      <c r="O33" s="9"/>
      <c r="P33" s="41">
        <v>2</v>
      </c>
      <c r="Q33" s="354" t="s">
        <v>279</v>
      </c>
      <c r="R33" s="355"/>
      <c r="S33" s="355"/>
      <c r="T33" s="355"/>
      <c r="U33" s="355"/>
      <c r="V33" s="356"/>
      <c r="Z33" s="66" t="s">
        <v>217</v>
      </c>
      <c r="AA33" s="290"/>
      <c r="AB33" s="289"/>
      <c r="AC33" s="289"/>
      <c r="AD33" s="289"/>
      <c r="AE33" s="289"/>
      <c r="AF33" s="289"/>
      <c r="AG33" s="289"/>
      <c r="AT33" s="86"/>
    </row>
    <row r="34" spans="2:46" ht="15.75" thickBot="1">
      <c r="B34" s="77"/>
      <c r="C34" s="78"/>
      <c r="D34" s="79"/>
      <c r="E34" s="80"/>
      <c r="F34" s="80"/>
      <c r="G34" s="9"/>
      <c r="H34" s="79"/>
      <c r="I34" s="80"/>
      <c r="J34" s="80"/>
      <c r="K34" s="9"/>
      <c r="L34" s="79"/>
      <c r="M34" s="80"/>
      <c r="N34" s="151"/>
      <c r="O34" s="9"/>
      <c r="P34" s="41">
        <v>3</v>
      </c>
      <c r="Q34" s="354" t="s">
        <v>267</v>
      </c>
      <c r="R34" s="355"/>
      <c r="S34" s="355"/>
      <c r="T34" s="355"/>
      <c r="U34" s="355"/>
      <c r="V34" s="356"/>
      <c r="Z34" s="91" t="s">
        <v>221</v>
      </c>
      <c r="AA34" s="289"/>
      <c r="AB34" s="289"/>
      <c r="AC34" s="289"/>
      <c r="AD34" s="289"/>
      <c r="AE34" s="289"/>
      <c r="AF34" s="289"/>
      <c r="AG34" s="289"/>
      <c r="AT34" s="86"/>
    </row>
    <row r="35" spans="2:46" ht="15.75" thickBot="1">
      <c r="B35" s="30">
        <v>0.13541666666666666</v>
      </c>
      <c r="C35" s="4"/>
      <c r="D35" s="36" t="str">
        <f>P9</f>
        <v>TR Black Sox</v>
      </c>
      <c r="E35" s="69"/>
      <c r="F35" s="70"/>
      <c r="G35" s="9"/>
      <c r="H35" s="36" t="str">
        <f>P17</f>
        <v>Howell Brewers</v>
      </c>
      <c r="I35" s="69"/>
      <c r="J35" s="70"/>
      <c r="K35" s="4"/>
      <c r="L35" s="36" t="str">
        <f>P25</f>
        <v>Central Jersey Cyclones</v>
      </c>
      <c r="M35" s="57"/>
      <c r="N35" s="70"/>
      <c r="O35" s="9"/>
      <c r="P35" s="41">
        <v>4</v>
      </c>
      <c r="Q35" s="354" t="s">
        <v>219</v>
      </c>
      <c r="R35" s="355"/>
      <c r="S35" s="355"/>
      <c r="T35" s="355"/>
      <c r="U35" s="355"/>
      <c r="V35" s="356"/>
      <c r="Z35" s="91" t="s">
        <v>221</v>
      </c>
      <c r="AA35" s="289"/>
      <c r="AB35" s="289"/>
      <c r="AC35" s="289"/>
      <c r="AD35" s="289"/>
      <c r="AE35" s="289"/>
      <c r="AF35" s="289"/>
      <c r="AG35" s="289"/>
      <c r="AT35" s="86"/>
    </row>
    <row r="36" spans="2:46" ht="15.75" thickBot="1">
      <c r="B36" s="31"/>
      <c r="C36" s="4"/>
      <c r="D36" s="39" t="str">
        <f>P10</f>
        <v>Wycoff Raiders</v>
      </c>
      <c r="E36" s="75"/>
      <c r="F36" s="76"/>
      <c r="G36" s="9"/>
      <c r="H36" s="39" t="str">
        <f>P18</f>
        <v>FBA Knight Black</v>
      </c>
      <c r="I36" s="75"/>
      <c r="J36" s="76"/>
      <c r="K36" s="4"/>
      <c r="L36" s="39" t="str">
        <f>P26</f>
        <v>RCBC Nationals</v>
      </c>
      <c r="M36" s="54"/>
      <c r="N36" s="76"/>
      <c r="O36" s="9"/>
      <c r="P36" s="41">
        <v>5</v>
      </c>
      <c r="Q36" s="354" t="s">
        <v>268</v>
      </c>
      <c r="R36" s="355"/>
      <c r="S36" s="355"/>
      <c r="T36" s="355"/>
      <c r="U36" s="355"/>
      <c r="V36" s="356"/>
      <c r="Z36" s="152" t="s">
        <v>239</v>
      </c>
      <c r="AA36" s="289"/>
      <c r="AB36" s="289"/>
      <c r="AC36" s="289"/>
      <c r="AD36" s="289"/>
      <c r="AE36" s="289"/>
      <c r="AF36" s="289"/>
      <c r="AG36" s="289"/>
      <c r="AS36" s="86"/>
      <c r="AT36" s="86"/>
    </row>
    <row r="37" spans="2:46" ht="15.75" thickBot="1">
      <c r="B37" s="77"/>
      <c r="C37" s="78"/>
      <c r="D37" s="79"/>
      <c r="E37" s="80"/>
      <c r="F37" s="80"/>
      <c r="G37" s="9"/>
      <c r="H37" s="79"/>
      <c r="I37" s="80"/>
      <c r="J37" s="80"/>
      <c r="K37" s="9"/>
      <c r="L37" s="79"/>
      <c r="M37" s="80"/>
      <c r="N37" s="151"/>
      <c r="O37" s="9"/>
      <c r="P37" s="42">
        <v>6</v>
      </c>
      <c r="Q37" s="329" t="s">
        <v>269</v>
      </c>
      <c r="R37" s="326"/>
      <c r="S37" s="326"/>
      <c r="T37" s="326"/>
      <c r="U37" s="326"/>
      <c r="V37" s="327"/>
      <c r="Z37" s="152" t="s">
        <v>239</v>
      </c>
      <c r="AA37" s="289"/>
      <c r="AB37" s="289"/>
      <c r="AC37" s="289"/>
      <c r="AD37" s="289"/>
      <c r="AE37" s="289"/>
      <c r="AF37" s="289"/>
      <c r="AG37" s="289"/>
      <c r="AS37" s="86"/>
      <c r="AT37" s="86"/>
    </row>
    <row r="38" spans="2:22" ht="15">
      <c r="B38" s="30">
        <v>0.22916666666666666</v>
      </c>
      <c r="C38" s="4"/>
      <c r="D38" s="20" t="str">
        <f>P13</f>
        <v>Jersey Pride</v>
      </c>
      <c r="E38" s="98"/>
      <c r="F38" s="70"/>
      <c r="G38" s="9"/>
      <c r="H38" s="36" t="str">
        <f>P21</f>
        <v>Chester Vipers</v>
      </c>
      <c r="I38" s="69"/>
      <c r="J38" s="70"/>
      <c r="K38" s="4"/>
      <c r="L38" s="36" t="str">
        <f>P29</f>
        <v>CJ Warhawks</v>
      </c>
      <c r="M38" s="57"/>
      <c r="N38" s="70"/>
      <c r="O38" s="9"/>
      <c r="P38" s="125"/>
      <c r="Q38" s="33"/>
      <c r="R38" s="33"/>
      <c r="S38" s="28"/>
      <c r="T38" s="28"/>
      <c r="U38" s="28"/>
      <c r="V38" s="28"/>
    </row>
    <row r="39" spans="2:22" ht="15.75" thickBot="1">
      <c r="B39" s="31"/>
      <c r="C39" s="16"/>
      <c r="D39" s="23" t="str">
        <f>P9</f>
        <v>TR Black Sox</v>
      </c>
      <c r="E39" s="101"/>
      <c r="F39" s="76"/>
      <c r="G39" s="12"/>
      <c r="H39" s="39" t="str">
        <f>P17</f>
        <v>Howell Brewers</v>
      </c>
      <c r="I39" s="75"/>
      <c r="J39" s="76"/>
      <c r="K39" s="16"/>
      <c r="L39" s="39" t="str">
        <f>P25</f>
        <v>Central Jersey Cyclones</v>
      </c>
      <c r="M39" s="54"/>
      <c r="N39" s="76"/>
      <c r="O39" s="9"/>
      <c r="P39" s="68"/>
      <c r="Q39" s="68"/>
      <c r="R39" s="68"/>
      <c r="S39" s="68"/>
      <c r="T39" s="68"/>
      <c r="U39" s="28"/>
      <c r="V39" s="28"/>
    </row>
    <row r="40" ht="15.75" thickBot="1">
      <c r="B40" s="16"/>
    </row>
    <row r="41" spans="2:22" ht="15">
      <c r="B41" s="171" t="s">
        <v>229</v>
      </c>
      <c r="D41" s="130" t="str">
        <f>D24</f>
        <v>Rumson Fair Haven</v>
      </c>
      <c r="E41" s="7"/>
      <c r="F41" s="334" t="s">
        <v>197</v>
      </c>
      <c r="G41" s="334"/>
      <c r="H41" s="335"/>
      <c r="I41" s="157"/>
      <c r="J41" s="8"/>
      <c r="K41" s="9"/>
      <c r="L41" s="43" t="str">
        <f>H24</f>
        <v>Red Bank Regional</v>
      </c>
      <c r="M41" s="89"/>
      <c r="N41" s="333" t="s">
        <v>197</v>
      </c>
      <c r="O41" s="334"/>
      <c r="P41" s="335"/>
      <c r="Q41" s="157"/>
      <c r="R41" s="9"/>
      <c r="S41" s="9"/>
      <c r="T41" s="9"/>
      <c r="U41" s="9"/>
      <c r="V41" s="9"/>
    </row>
    <row r="42" spans="2:22" ht="15.75" thickBot="1">
      <c r="B42" s="260">
        <v>40728</v>
      </c>
      <c r="C42" s="16"/>
      <c r="D42" s="132" t="str">
        <f>D25</f>
        <v>Highschool Field</v>
      </c>
      <c r="E42" s="12"/>
      <c r="F42" s="345"/>
      <c r="G42" s="345"/>
      <c r="H42" s="346"/>
      <c r="I42" s="158" t="s">
        <v>196</v>
      </c>
      <c r="J42" s="13" t="s">
        <v>196</v>
      </c>
      <c r="K42" s="9"/>
      <c r="L42" s="50" t="str">
        <f>H25</f>
        <v>JV Field</v>
      </c>
      <c r="M42" s="92"/>
      <c r="N42" s="391"/>
      <c r="O42" s="345"/>
      <c r="P42" s="346"/>
      <c r="Q42" s="159" t="s">
        <v>196</v>
      </c>
      <c r="R42" s="9"/>
      <c r="S42" s="9"/>
      <c r="T42" s="9"/>
      <c r="U42" s="9"/>
      <c r="V42" s="9"/>
    </row>
    <row r="43" spans="2:22" ht="15.75" thickBot="1">
      <c r="B43" s="30">
        <v>0.375</v>
      </c>
      <c r="D43" s="51" t="s">
        <v>240</v>
      </c>
      <c r="E43" s="133"/>
      <c r="F43" s="322" t="str">
        <f>Q36</f>
        <v>Wycoff Raders </v>
      </c>
      <c r="G43" s="323"/>
      <c r="H43" s="324"/>
      <c r="I43" s="160"/>
      <c r="J43" s="51">
        <v>2</v>
      </c>
      <c r="K43" s="9"/>
      <c r="L43" s="56" t="s">
        <v>241</v>
      </c>
      <c r="M43" s="161"/>
      <c r="N43" s="392" t="str">
        <f>Q37</f>
        <v>FBA Knights Black</v>
      </c>
      <c r="O43" s="393"/>
      <c r="P43" s="394"/>
      <c r="Q43" s="160">
        <v>1</v>
      </c>
      <c r="R43" s="47"/>
      <c r="S43" s="47"/>
      <c r="T43" s="47"/>
      <c r="U43" s="47"/>
      <c r="V43" s="47"/>
    </row>
    <row r="44" spans="2:22" ht="15.75" thickBot="1">
      <c r="B44" s="31"/>
      <c r="D44" s="52" t="s">
        <v>211</v>
      </c>
      <c r="E44" s="135"/>
      <c r="F44" s="325" t="str">
        <f>Q35</f>
        <v>JS Thunder</v>
      </c>
      <c r="G44" s="326"/>
      <c r="H44" s="327"/>
      <c r="I44" s="162"/>
      <c r="J44" s="52">
        <v>15</v>
      </c>
      <c r="K44" s="9"/>
      <c r="L44" s="58" t="s">
        <v>242</v>
      </c>
      <c r="M44" s="163"/>
      <c r="N44" s="395" t="str">
        <f>Q34</f>
        <v>Blue chip Baseball </v>
      </c>
      <c r="O44" s="396"/>
      <c r="P44" s="397"/>
      <c r="Q44" s="60">
        <v>11</v>
      </c>
      <c r="R44" s="47"/>
      <c r="S44" s="47"/>
      <c r="T44" s="47"/>
      <c r="U44" s="47"/>
      <c r="V44" s="47"/>
    </row>
    <row r="45" spans="2:22" ht="15.75" thickBot="1">
      <c r="B45" s="137"/>
      <c r="C45" s="78"/>
      <c r="D45" s="80"/>
      <c r="E45" s="138"/>
      <c r="F45" s="139"/>
      <c r="G45" s="139"/>
      <c r="H45" s="139"/>
      <c r="I45" s="138"/>
      <c r="J45" s="80"/>
      <c r="K45" s="9"/>
      <c r="L45" s="137"/>
      <c r="M45" s="78"/>
      <c r="N45" s="80"/>
      <c r="O45" s="138"/>
      <c r="P45" s="139"/>
      <c r="Q45" s="139"/>
      <c r="R45" s="131"/>
      <c r="S45" s="47"/>
      <c r="T45" s="47"/>
      <c r="U45" s="47"/>
      <c r="V45" s="47"/>
    </row>
    <row r="46" spans="2:22" ht="15.75" thickBot="1">
      <c r="B46" s="30">
        <v>0.4791666666666667</v>
      </c>
      <c r="D46" s="56" t="s">
        <v>243</v>
      </c>
      <c r="E46" s="140"/>
      <c r="F46" s="322" t="str">
        <f>IF(J43&lt;&gt;"",(IF(J44&gt;J43,F44,F43)),"")</f>
        <v>JS Thunder</v>
      </c>
      <c r="G46" s="323"/>
      <c r="H46" s="324"/>
      <c r="I46" s="164"/>
      <c r="J46" s="51">
        <v>14</v>
      </c>
      <c r="K46" s="9"/>
      <c r="L46" s="51" t="s">
        <v>244</v>
      </c>
      <c r="M46" s="4"/>
      <c r="N46" s="392" t="str">
        <f>IF(Q43&lt;&gt;"",(IF(Q44&gt;Q43,N44,N43)),"")</f>
        <v>Blue chip Baseball </v>
      </c>
      <c r="O46" s="393"/>
      <c r="P46" s="394"/>
      <c r="Q46" s="160">
        <v>8</v>
      </c>
      <c r="R46" s="47"/>
      <c r="S46" s="47"/>
      <c r="T46" s="47"/>
      <c r="U46" s="47"/>
      <c r="V46" s="47"/>
    </row>
    <row r="47" spans="2:22" ht="15.75" thickBot="1">
      <c r="B47" s="31"/>
      <c r="D47" s="58" t="s">
        <v>245</v>
      </c>
      <c r="E47" s="142"/>
      <c r="F47" s="325" t="str">
        <f>Q32</f>
        <v>Hilsborough Prospects </v>
      </c>
      <c r="G47" s="326"/>
      <c r="H47" s="327"/>
      <c r="I47" s="165"/>
      <c r="J47" s="52">
        <v>1</v>
      </c>
      <c r="K47" s="9"/>
      <c r="L47" s="52" t="s">
        <v>246</v>
      </c>
      <c r="M47" s="4"/>
      <c r="N47" s="395" t="str">
        <f>Q33</f>
        <v>North Caldwell Knights </v>
      </c>
      <c r="O47" s="396"/>
      <c r="P47" s="397"/>
      <c r="Q47" s="60">
        <v>5</v>
      </c>
      <c r="R47" s="47"/>
      <c r="S47" s="47"/>
      <c r="T47" s="47"/>
      <c r="U47" s="47"/>
      <c r="V47" s="47"/>
    </row>
    <row r="48" spans="2:22" ht="15.75" thickBot="1">
      <c r="B48" s="137"/>
      <c r="C48" s="78"/>
      <c r="D48" s="80"/>
      <c r="E48" s="138"/>
      <c r="F48" s="139"/>
      <c r="G48" s="139"/>
      <c r="H48" s="139"/>
      <c r="I48" s="138"/>
      <c r="J48" s="80"/>
      <c r="K48" s="9"/>
      <c r="L48" s="9"/>
      <c r="M48" s="4"/>
      <c r="N48" s="166"/>
      <c r="O48" s="166"/>
      <c r="P48" s="166"/>
      <c r="Q48" s="47"/>
      <c r="R48" s="47"/>
      <c r="S48" s="47"/>
      <c r="T48" s="47"/>
      <c r="U48" s="47"/>
      <c r="V48" s="47"/>
    </row>
    <row r="49" spans="2:22" ht="15">
      <c r="B49" s="30">
        <v>0.08333333333333333</v>
      </c>
      <c r="D49" s="51" t="s">
        <v>232</v>
      </c>
      <c r="F49" s="323" t="str">
        <f>IF(Q46&lt;&gt;"",(IF(Q47&gt;Q46,N47,N46)),"")</f>
        <v>Blue chip Baseball </v>
      </c>
      <c r="G49" s="323"/>
      <c r="H49" s="323"/>
      <c r="I49" s="167"/>
      <c r="J49" s="51">
        <v>3</v>
      </c>
      <c r="K49" s="9"/>
      <c r="L49" s="4"/>
      <c r="M49" s="4"/>
      <c r="N49" s="47"/>
      <c r="O49" s="47"/>
      <c r="P49" s="113"/>
      <c r="Q49" s="114"/>
      <c r="R49" s="114"/>
      <c r="S49" s="114"/>
      <c r="T49" s="114"/>
      <c r="U49" s="114"/>
      <c r="V49" s="115"/>
    </row>
    <row r="50" spans="2:22" ht="16.5" thickBot="1">
      <c r="B50" s="31"/>
      <c r="C50" s="16"/>
      <c r="D50" s="52" t="s">
        <v>233</v>
      </c>
      <c r="E50" s="59"/>
      <c r="F50" s="326" t="str">
        <f>IF(J46&lt;&gt;"",(IF(J47&gt;J46,F47,F46)),"")</f>
        <v>JS Thunder</v>
      </c>
      <c r="G50" s="326"/>
      <c r="H50" s="326"/>
      <c r="I50" s="168"/>
      <c r="J50" s="52">
        <v>13</v>
      </c>
      <c r="K50" s="9"/>
      <c r="L50" s="4"/>
      <c r="M50" s="4"/>
      <c r="N50" s="47"/>
      <c r="O50" s="47"/>
      <c r="P50" s="381" t="str">
        <f>AK26</f>
        <v>14U</v>
      </c>
      <c r="Q50" s="382"/>
      <c r="R50" s="382"/>
      <c r="S50" s="382"/>
      <c r="T50" s="382"/>
      <c r="U50" s="382"/>
      <c r="V50" s="383"/>
    </row>
    <row r="51" spans="12:22" ht="15.75">
      <c r="L51" s="317" t="s">
        <v>51</v>
      </c>
      <c r="P51" s="381" t="s">
        <v>209</v>
      </c>
      <c r="Q51" s="382"/>
      <c r="R51" s="382"/>
      <c r="S51" s="382"/>
      <c r="T51" s="382"/>
      <c r="U51" s="382"/>
      <c r="V51" s="383"/>
    </row>
    <row r="52" spans="12:22" ht="15.75">
      <c r="L52" s="318" t="s">
        <v>52</v>
      </c>
      <c r="P52" s="118"/>
      <c r="Q52" s="86"/>
      <c r="R52" s="86"/>
      <c r="S52" s="86"/>
      <c r="T52" s="86"/>
      <c r="U52" s="86"/>
      <c r="V52" s="119"/>
    </row>
    <row r="53" spans="12:22" ht="15.75">
      <c r="L53" s="319" t="s">
        <v>53</v>
      </c>
      <c r="P53" s="330" t="str">
        <f>IF(J49&lt;&gt;"",(IF(J49&gt;J50,F49,F50)),"")</f>
        <v>JS Thunder</v>
      </c>
      <c r="Q53" s="331"/>
      <c r="R53" s="331"/>
      <c r="S53" s="331"/>
      <c r="T53" s="331"/>
      <c r="U53" s="331"/>
      <c r="V53" s="332"/>
    </row>
    <row r="54" spans="16:22" ht="15">
      <c r="P54" s="330"/>
      <c r="Q54" s="331"/>
      <c r="R54" s="331"/>
      <c r="S54" s="331"/>
      <c r="T54" s="331"/>
      <c r="U54" s="331"/>
      <c r="V54" s="332"/>
    </row>
    <row r="55" spans="16:22" ht="15.75" thickBot="1">
      <c r="P55" s="122"/>
      <c r="Q55" s="123"/>
      <c r="R55" s="123"/>
      <c r="S55" s="123"/>
      <c r="T55" s="123"/>
      <c r="U55" s="123"/>
      <c r="V55" s="124"/>
    </row>
    <row r="61" ht="15">
      <c r="L61" s="61"/>
    </row>
  </sheetData>
  <sheetProtection/>
  <mergeCells count="31">
    <mergeCell ref="P51:V51"/>
    <mergeCell ref="P53:V54"/>
    <mergeCell ref="F46:H46"/>
    <mergeCell ref="N46:P46"/>
    <mergeCell ref="F47:H47"/>
    <mergeCell ref="N47:P47"/>
    <mergeCell ref="F49:H49"/>
    <mergeCell ref="P50:V50"/>
    <mergeCell ref="AJ10:AK10"/>
    <mergeCell ref="F50:H50"/>
    <mergeCell ref="Z26:AA26"/>
    <mergeCell ref="F44:H44"/>
    <mergeCell ref="N44:P44"/>
    <mergeCell ref="F41:H42"/>
    <mergeCell ref="B1:N3"/>
    <mergeCell ref="P1:V3"/>
    <mergeCell ref="B5:N5"/>
    <mergeCell ref="P5:V5"/>
    <mergeCell ref="N41:P42"/>
    <mergeCell ref="F43:H43"/>
    <mergeCell ref="N43:P43"/>
    <mergeCell ref="AJ9:AK9"/>
    <mergeCell ref="Q37:V37"/>
    <mergeCell ref="AA30:AG30"/>
    <mergeCell ref="Q33:V33"/>
    <mergeCell ref="Q34:V34"/>
    <mergeCell ref="Q35:V35"/>
    <mergeCell ref="Q31:V31"/>
    <mergeCell ref="Q32:V32"/>
    <mergeCell ref="Q36:V36"/>
    <mergeCell ref="Z31:AA31"/>
  </mergeCells>
  <printOptions/>
  <pageMargins left="0.7" right="0.7" top="0.75" bottom="0.75" header="0.3" footer="0.3"/>
  <pageSetup fitToHeight="1" fitToWidth="1" orientation="landscape" paperSize="3" scale="8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B61"/>
  <sheetViews>
    <sheetView zoomScale="85" zoomScaleNormal="85" zoomScalePageLayoutView="0" workbookViewId="0" topLeftCell="A21">
      <selection activeCell="J51" sqref="J51"/>
    </sheetView>
  </sheetViews>
  <sheetFormatPr defaultColWidth="8.8515625" defaultRowHeight="15"/>
  <cols>
    <col min="1" max="1" width="2.421875" style="0" customWidth="1"/>
    <col min="2" max="2" width="8.421875" style="0" customWidth="1"/>
    <col min="3" max="3" width="1.8515625" style="0" customWidth="1"/>
    <col min="4" max="4" width="27.140625" style="0" customWidth="1"/>
    <col min="5" max="5" width="0.13671875" style="0" customWidth="1"/>
    <col min="6" max="6" width="8.7109375" style="0" customWidth="1"/>
    <col min="7" max="7" width="3.421875" style="0" customWidth="1"/>
    <col min="8" max="8" width="27.421875" style="0" customWidth="1"/>
    <col min="9" max="9" width="0" style="0" hidden="1" customWidth="1"/>
    <col min="10" max="10" width="8.7109375" style="0" customWidth="1"/>
    <col min="11" max="11" width="3.00390625" style="0" customWidth="1"/>
    <col min="12" max="12" width="27.421875" style="0" customWidth="1"/>
    <col min="13" max="13" width="0" style="0" hidden="1" customWidth="1"/>
    <col min="14" max="14" width="8.7109375" style="0" customWidth="1"/>
    <col min="15" max="15" width="3.8515625" style="0" customWidth="1"/>
    <col min="16" max="16" width="27.421875" style="0" customWidth="1"/>
    <col min="17" max="17" width="0" style="0" hidden="1" customWidth="1"/>
    <col min="18" max="19" width="8.7109375" style="0" customWidth="1"/>
    <col min="20" max="20" width="27.421875" style="0" customWidth="1"/>
    <col min="21" max="26" width="8.7109375" style="0" customWidth="1"/>
    <col min="27" max="27" width="6.7109375" style="0" customWidth="1"/>
    <col min="28" max="28" width="0" style="0" hidden="1" customWidth="1"/>
    <col min="29" max="31" width="8.7109375" style="0" customWidth="1"/>
    <col min="32" max="32" width="10.140625" style="0" customWidth="1"/>
    <col min="33" max="33" width="27.421875" style="0" customWidth="1"/>
    <col min="34" max="34" width="9.140625" style="0" customWidth="1"/>
    <col min="35" max="35" width="4.421875" style="300" customWidth="1"/>
    <col min="36" max="36" width="12.8515625" style="0" hidden="1" customWidth="1"/>
    <col min="37" max="37" width="17.421875" style="0" hidden="1" customWidth="1"/>
    <col min="38" max="43" width="6.421875" style="0" hidden="1" customWidth="1"/>
    <col min="44" max="44" width="6.421875" style="0" customWidth="1"/>
    <col min="45" max="45" width="4.421875" style="300" customWidth="1"/>
    <col min="46" max="46" width="9.140625" style="0" hidden="1" customWidth="1"/>
    <col min="47" max="47" width="27.421875" style="0" hidden="1" customWidth="1"/>
    <col min="48" max="48" width="8.8515625" style="0" hidden="1" customWidth="1"/>
    <col min="49" max="49" width="8.8515625" style="247" hidden="1" customWidth="1"/>
    <col min="50" max="50" width="22.7109375" style="0" hidden="1" customWidth="1"/>
    <col min="51" max="51" width="8.8515625" style="0" hidden="1" customWidth="1"/>
    <col min="52" max="55" width="0" style="0" hidden="1" customWidth="1"/>
  </cols>
  <sheetData>
    <row r="1" spans="1:44" ht="15" customHeight="1">
      <c r="A1" s="1"/>
      <c r="B1" s="360" t="s">
        <v>79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61"/>
      <c r="Q1" s="361"/>
      <c r="R1" s="362"/>
      <c r="T1" s="369" t="str">
        <f>AU31</f>
        <v>15/16U</v>
      </c>
      <c r="U1" s="370"/>
      <c r="V1" s="370"/>
      <c r="W1" s="370"/>
      <c r="X1" s="370"/>
      <c r="Y1" s="370"/>
      <c r="Z1" s="371"/>
      <c r="AR1" s="309" t="s">
        <v>34</v>
      </c>
    </row>
    <row r="2" spans="2:44" ht="15" customHeight="1" thickBot="1">
      <c r="B2" s="363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5"/>
      <c r="T2" s="372"/>
      <c r="U2" s="373"/>
      <c r="V2" s="373"/>
      <c r="W2" s="373"/>
      <c r="X2" s="373"/>
      <c r="Y2" s="373"/>
      <c r="Z2" s="374"/>
      <c r="AR2" s="309" t="s">
        <v>35</v>
      </c>
    </row>
    <row r="3" spans="2:44" ht="15.75" customHeight="1" thickBot="1">
      <c r="B3" s="366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8"/>
      <c r="T3" s="375"/>
      <c r="U3" s="376"/>
      <c r="V3" s="376"/>
      <c r="W3" s="376"/>
      <c r="X3" s="376"/>
      <c r="Y3" s="376"/>
      <c r="Z3" s="377"/>
      <c r="AJ3" s="357" t="s">
        <v>133</v>
      </c>
      <c r="AK3" s="358"/>
      <c r="AL3" s="28"/>
      <c r="AM3" s="28"/>
      <c r="AN3" s="28"/>
      <c r="AO3" s="28"/>
      <c r="AR3" s="309" t="s">
        <v>36</v>
      </c>
    </row>
    <row r="4" spans="2:44" ht="18.75" thickBot="1">
      <c r="B4" s="169"/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69"/>
      <c r="N4" s="169"/>
      <c r="O4" s="169"/>
      <c r="P4" s="169"/>
      <c r="Q4" s="169"/>
      <c r="R4" s="169"/>
      <c r="S4" s="4"/>
      <c r="T4" s="3"/>
      <c r="U4" s="3"/>
      <c r="V4" s="3"/>
      <c r="W4" s="3"/>
      <c r="X4" s="3"/>
      <c r="Y4" s="3"/>
      <c r="Z4" s="3"/>
      <c r="AJ4" s="284">
        <v>1</v>
      </c>
      <c r="AK4" s="285" t="s">
        <v>130</v>
      </c>
      <c r="AL4" s="281"/>
      <c r="AM4" s="281"/>
      <c r="AN4" s="281"/>
      <c r="AO4" s="281"/>
      <c r="AR4" s="309" t="s">
        <v>37</v>
      </c>
    </row>
    <row r="5" spans="2:44" ht="16.5" thickBot="1">
      <c r="B5" s="378" t="s">
        <v>193</v>
      </c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79"/>
      <c r="O5" s="379"/>
      <c r="P5" s="379"/>
      <c r="Q5" s="379"/>
      <c r="R5" s="380"/>
      <c r="S5" s="9"/>
      <c r="T5" s="378" t="s">
        <v>194</v>
      </c>
      <c r="U5" s="379"/>
      <c r="V5" s="379"/>
      <c r="W5" s="379"/>
      <c r="X5" s="379"/>
      <c r="Y5" s="379"/>
      <c r="Z5" s="380"/>
      <c r="AJ5" s="282">
        <v>2</v>
      </c>
      <c r="AK5" s="283" t="s">
        <v>131</v>
      </c>
      <c r="AL5" s="291"/>
      <c r="AM5" s="291"/>
      <c r="AN5" s="291"/>
      <c r="AO5" s="291"/>
      <c r="AR5" s="309" t="s">
        <v>38</v>
      </c>
    </row>
    <row r="6" spans="2:44" ht="15.75">
      <c r="B6" s="171" t="s">
        <v>195</v>
      </c>
      <c r="C6" s="5"/>
      <c r="D6" s="63" t="str">
        <f>AU32</f>
        <v>Fair Haven</v>
      </c>
      <c r="E6" s="7"/>
      <c r="F6" s="8"/>
      <c r="G6" s="7"/>
      <c r="H6" s="43" t="str">
        <f>AU34</f>
        <v>Meadow Ridge</v>
      </c>
      <c r="I6" s="7"/>
      <c r="J6" s="8"/>
      <c r="K6" s="7"/>
      <c r="L6" s="43" t="str">
        <f>AU36</f>
        <v>Hockhockson</v>
      </c>
      <c r="M6" s="7"/>
      <c r="N6" s="8"/>
      <c r="O6" s="7"/>
      <c r="P6" s="43" t="str">
        <f>AU38</f>
        <v>Brookdale</v>
      </c>
      <c r="Q6" s="7"/>
      <c r="R6" s="8"/>
      <c r="S6" s="9"/>
      <c r="T6" s="10"/>
      <c r="U6" s="10"/>
      <c r="V6" s="64"/>
      <c r="W6" s="10"/>
      <c r="X6" s="10"/>
      <c r="Y6" s="10"/>
      <c r="Z6" s="10"/>
      <c r="AJ6" s="282">
        <v>3</v>
      </c>
      <c r="AK6" s="277" t="s">
        <v>132</v>
      </c>
      <c r="AL6" s="281"/>
      <c r="AM6" s="281"/>
      <c r="AN6" s="281"/>
      <c r="AO6" s="281"/>
      <c r="AR6" s="309" t="s">
        <v>39</v>
      </c>
    </row>
    <row r="7" spans="2:44" ht="15.75" thickBot="1">
      <c r="B7" s="173">
        <v>40726</v>
      </c>
      <c r="C7" s="4"/>
      <c r="D7" s="65" t="str">
        <f>AU33</f>
        <v>Field #1</v>
      </c>
      <c r="E7" s="12"/>
      <c r="F7" s="13" t="s">
        <v>196</v>
      </c>
      <c r="G7" s="9"/>
      <c r="H7" s="50" t="str">
        <f>AU35</f>
        <v>East Field</v>
      </c>
      <c r="I7" s="12"/>
      <c r="J7" s="13" t="s">
        <v>196</v>
      </c>
      <c r="K7" s="9"/>
      <c r="L7" s="50" t="str">
        <f>AU37</f>
        <v>Field #1</v>
      </c>
      <c r="M7" s="12"/>
      <c r="N7" s="13" t="s">
        <v>196</v>
      </c>
      <c r="O7" s="9"/>
      <c r="P7" s="50" t="str">
        <f>AU39</f>
        <v>Field</v>
      </c>
      <c r="Q7" s="12"/>
      <c r="R7" s="13" t="s">
        <v>196</v>
      </c>
      <c r="S7" s="9"/>
      <c r="T7" s="66" t="s">
        <v>217</v>
      </c>
      <c r="U7" s="14" t="s">
        <v>198</v>
      </c>
      <c r="V7" s="67" t="s">
        <v>199</v>
      </c>
      <c r="W7" s="14" t="s">
        <v>200</v>
      </c>
      <c r="X7" s="14" t="s">
        <v>130</v>
      </c>
      <c r="Y7" s="14" t="s">
        <v>201</v>
      </c>
      <c r="Z7" s="14" t="s">
        <v>202</v>
      </c>
      <c r="AK7" s="328" t="s">
        <v>134</v>
      </c>
      <c r="AL7" s="328"/>
      <c r="AM7" s="328"/>
      <c r="AN7" s="328"/>
      <c r="AO7" s="328"/>
      <c r="AP7" s="328"/>
      <c r="AQ7" s="328"/>
      <c r="AR7" s="4"/>
    </row>
    <row r="8" spans="2:44" ht="15.75" thickBot="1">
      <c r="B8" s="15"/>
      <c r="C8" s="16"/>
      <c r="D8" s="4"/>
      <c r="E8" s="4"/>
      <c r="F8" s="4"/>
      <c r="G8" s="4"/>
      <c r="H8" s="4"/>
      <c r="I8" s="4"/>
      <c r="J8" s="4"/>
      <c r="K8" s="9"/>
      <c r="L8" s="4"/>
      <c r="M8" s="4"/>
      <c r="N8" s="17"/>
      <c r="O8" s="4"/>
      <c r="P8" s="4"/>
      <c r="Q8" s="4"/>
      <c r="R8" s="17"/>
      <c r="S8" s="9"/>
      <c r="T8" s="18"/>
      <c r="U8" s="18"/>
      <c r="V8" s="18"/>
      <c r="W8" s="18"/>
      <c r="X8" s="18"/>
      <c r="Y8" s="18"/>
      <c r="Z8" s="18"/>
      <c r="AA8" s="34"/>
      <c r="AB8" s="34"/>
      <c r="AC8" s="34"/>
      <c r="AD8" s="34"/>
      <c r="AE8" s="68"/>
      <c r="AJ8" s="357" t="s">
        <v>129</v>
      </c>
      <c r="AK8" s="359"/>
      <c r="AL8" s="292" t="s">
        <v>198</v>
      </c>
      <c r="AM8" s="293" t="s">
        <v>199</v>
      </c>
      <c r="AN8" s="292" t="s">
        <v>200</v>
      </c>
      <c r="AO8" s="292" t="s">
        <v>130</v>
      </c>
      <c r="AP8" s="292" t="s">
        <v>201</v>
      </c>
      <c r="AQ8" s="292" t="s">
        <v>202</v>
      </c>
      <c r="AR8" s="4"/>
    </row>
    <row r="9" spans="2:47" ht="15.75" thickBot="1">
      <c r="B9" s="19">
        <v>0.3541666666666667</v>
      </c>
      <c r="C9" s="4"/>
      <c r="D9" s="36" t="str">
        <f>T9</f>
        <v>Langan Baseball 1</v>
      </c>
      <c r="E9" s="69"/>
      <c r="F9" s="70">
        <v>0</v>
      </c>
      <c r="G9" s="9"/>
      <c r="H9" s="36" t="str">
        <f>T17</f>
        <v>NJ Marlins</v>
      </c>
      <c r="I9" s="69"/>
      <c r="J9" s="70">
        <v>2</v>
      </c>
      <c r="K9" s="9"/>
      <c r="L9" s="36" t="str">
        <f>T25</f>
        <v>Matawan Huskies</v>
      </c>
      <c r="M9" s="69"/>
      <c r="N9" s="70">
        <v>9</v>
      </c>
      <c r="O9" s="9"/>
      <c r="P9" s="36" t="str">
        <f>T33</f>
        <v>Langon Baseball 2</v>
      </c>
      <c r="Q9" s="69"/>
      <c r="R9" s="70">
        <v>16</v>
      </c>
      <c r="S9" s="9"/>
      <c r="T9" s="71" t="str">
        <f>AU11</f>
        <v>Langan Baseball 1</v>
      </c>
      <c r="U9" s="72">
        <f>(IF(F9&gt;F10,1,0))+(IF(F13&gt;F12,1,0))+(IF(F35&gt;F36,1,0))+(IF(F39&gt;F38,1,0))</f>
        <v>0</v>
      </c>
      <c r="V9" s="73">
        <f>(IF(F9&lt;F10,1,0))+(IF(F13&lt;F12,1,0))+(IF(F35&lt;F36,1,0))+(IF(F39&lt;F38,1,0))</f>
        <v>2</v>
      </c>
      <c r="W9" s="73">
        <f>IF(F9&lt;&gt;"",(IF(F9=F10,1,0)),0)+IF(F13&lt;&gt;"",(IF(F13=F12,1,0)),0)+IF(F35&lt;&gt;"",(IF(F35=F36,1,0)),0)+IF(F39&lt;&gt;"",(IF(F39=F38,1,0)),0)</f>
        <v>0</v>
      </c>
      <c r="X9" s="73">
        <f>(U9*2)+(W9*1)</f>
        <v>0</v>
      </c>
      <c r="Y9" s="73">
        <f>F10+F12+F36+F38</f>
        <v>15</v>
      </c>
      <c r="Z9" s="74">
        <f>F9+F13+F35+F39</f>
        <v>0</v>
      </c>
      <c r="AA9" s="68"/>
      <c r="AB9" s="68"/>
      <c r="AC9" s="357" t="s">
        <v>222</v>
      </c>
      <c r="AD9" s="358"/>
      <c r="AE9" s="407" t="s">
        <v>197</v>
      </c>
      <c r="AF9" s="408"/>
      <c r="AG9" s="408"/>
      <c r="AH9" s="409"/>
      <c r="AJ9" s="71" t="s">
        <v>217</v>
      </c>
      <c r="AK9" s="289"/>
      <c r="AL9" s="289"/>
      <c r="AM9" s="289"/>
      <c r="AN9" s="289"/>
      <c r="AO9" s="289"/>
      <c r="AP9" s="289"/>
      <c r="AQ9" s="289"/>
      <c r="AR9" s="4"/>
      <c r="AT9" s="347" t="s">
        <v>206</v>
      </c>
      <c r="AU9" s="347"/>
    </row>
    <row r="10" spans="2:47" ht="15.75" thickBot="1">
      <c r="B10" s="22"/>
      <c r="C10" s="4"/>
      <c r="D10" s="39" t="str">
        <f>T11</f>
        <v>Monmouth Demonds</v>
      </c>
      <c r="E10" s="75"/>
      <c r="F10" s="76">
        <v>5</v>
      </c>
      <c r="G10" s="9"/>
      <c r="H10" s="39" t="str">
        <f>T19</f>
        <v>Old Bridge Yankees</v>
      </c>
      <c r="I10" s="75"/>
      <c r="J10" s="76">
        <v>5</v>
      </c>
      <c r="K10" s="9"/>
      <c r="L10" s="39" t="str">
        <f>T27</f>
        <v>Marloboro Renegades</v>
      </c>
      <c r="M10" s="75"/>
      <c r="N10" s="76">
        <v>0</v>
      </c>
      <c r="O10" s="9"/>
      <c r="P10" s="39" t="str">
        <f>T35</f>
        <v>Middletown Bulldogs</v>
      </c>
      <c r="Q10" s="75"/>
      <c r="R10" s="76">
        <v>0</v>
      </c>
      <c r="S10" s="9"/>
      <c r="T10" s="71" t="str">
        <f>AU12</f>
        <v>NJ Orioles 15s</v>
      </c>
      <c r="U10" s="72">
        <f>(IF(F16&gt;F15,1,0))+(IF(F21&gt;F22,1,0))+(IF(F29&gt;F30,1,0))+(IF(F36&gt;F35,1,0))</f>
        <v>1</v>
      </c>
      <c r="V10" s="73">
        <f>(IF(F16&lt;F15,1,0))+(IF(F21&lt;F22,1,0))+(IF(F29&lt;F30,1,0))+(IF(F36&lt;F35,1,0))</f>
        <v>1</v>
      </c>
      <c r="W10" s="73">
        <f>IF(F16&lt;&gt;"",(IF(F16=F15,1,0)),0)+IF(F21&lt;&gt;"",(IF(F21=F22,1,0)),0)+IF(F29&lt;&gt;"",(IF(F29=F30,1,0)),0)+IF(F36&lt;&gt;"",(IF(F36=F35,1,0)),0)</f>
        <v>0</v>
      </c>
      <c r="X10" s="73">
        <f>(U10*2)+(W10*1)</f>
        <v>2</v>
      </c>
      <c r="Y10" s="73">
        <f>F15+F22+F30+F35</f>
        <v>6</v>
      </c>
      <c r="Z10" s="74">
        <f>F16+F21+F29+F36</f>
        <v>12</v>
      </c>
      <c r="AA10" s="28" t="s">
        <v>265</v>
      </c>
      <c r="AB10" s="34"/>
      <c r="AC10" s="342">
        <v>1</v>
      </c>
      <c r="AD10" s="398"/>
      <c r="AE10" s="399" t="s">
        <v>270</v>
      </c>
      <c r="AF10" s="400"/>
      <c r="AG10" s="400"/>
      <c r="AH10" s="401"/>
      <c r="AJ10" s="66" t="s">
        <v>217</v>
      </c>
      <c r="AK10" s="290"/>
      <c r="AL10" s="289"/>
      <c r="AM10" s="289"/>
      <c r="AN10" s="289"/>
      <c r="AO10" s="289"/>
      <c r="AP10" s="289"/>
      <c r="AQ10" s="289"/>
      <c r="AR10" s="4"/>
      <c r="AT10" s="348" t="s">
        <v>203</v>
      </c>
      <c r="AU10" s="349"/>
    </row>
    <row r="11" spans="2:50" ht="15.75" thickBot="1">
      <c r="B11" s="77"/>
      <c r="C11" s="78"/>
      <c r="D11" s="79"/>
      <c r="E11" s="80"/>
      <c r="F11" s="80"/>
      <c r="G11" s="9"/>
      <c r="H11" s="79"/>
      <c r="I11" s="80"/>
      <c r="J11" s="80"/>
      <c r="K11" s="9"/>
      <c r="L11" s="79"/>
      <c r="M11" s="80"/>
      <c r="N11" s="151"/>
      <c r="O11" s="9"/>
      <c r="P11" s="79"/>
      <c r="Q11" s="80"/>
      <c r="R11" s="151"/>
      <c r="S11" s="9"/>
      <c r="T11" s="71" t="str">
        <f>AU13</f>
        <v>Monmouth Demonds</v>
      </c>
      <c r="U11" s="72">
        <f>(IF(F10&gt;F9,1,0))+(IF(F15&gt;F16,1,0))+(IF(F32&gt;F33,1,0))+(IF(F27&gt;F26,1,0))</f>
        <v>1</v>
      </c>
      <c r="V11" s="73">
        <f>(IF(F10&lt;F9,1,0))+(IF(F15&lt;F16,1,0))+(IF(F32&lt;F33,1,0))+(IF(F27&lt;F26,1,0))</f>
        <v>1</v>
      </c>
      <c r="W11" s="73">
        <f>IF(F9&lt;&gt;"",(IF(F10=F9,1,0)),0)+IF(F15&lt;&gt;"",(IF(F15=F16,1,0)),0)+IF(F32&lt;&gt;"",(IF(F32=F33,1,0)),0)+IF(F27&lt;&gt;"",(IF(F27=F26,1,0)),0)</f>
        <v>0</v>
      </c>
      <c r="X11" s="73">
        <f>(U11*2)+(W11*1)</f>
        <v>2</v>
      </c>
      <c r="Y11" s="73">
        <f>F9+F16+F26+F33</f>
        <v>10</v>
      </c>
      <c r="Z11" s="74">
        <f>F10+F15+F27+F32</f>
        <v>5</v>
      </c>
      <c r="AA11" s="28"/>
      <c r="AB11" s="34"/>
      <c r="AC11" s="402">
        <v>2</v>
      </c>
      <c r="AD11" s="403"/>
      <c r="AE11" s="404" t="s">
        <v>271</v>
      </c>
      <c r="AF11" s="405"/>
      <c r="AG11" s="405"/>
      <c r="AH11" s="406"/>
      <c r="AJ11" s="91" t="s">
        <v>221</v>
      </c>
      <c r="AK11" s="289"/>
      <c r="AL11" s="289"/>
      <c r="AM11" s="289"/>
      <c r="AN11" s="289"/>
      <c r="AO11" s="289"/>
      <c r="AP11" s="289"/>
      <c r="AQ11" s="289"/>
      <c r="AR11" s="4"/>
      <c r="AT11" s="81">
        <v>1</v>
      </c>
      <c r="AU11" s="251" t="s">
        <v>54</v>
      </c>
      <c r="AW11" s="247" t="s">
        <v>140</v>
      </c>
      <c r="AX11" t="s">
        <v>80</v>
      </c>
    </row>
    <row r="12" spans="2:54" ht="15.75" thickBot="1">
      <c r="B12" s="45">
        <v>0.4479166666666667</v>
      </c>
      <c r="C12" s="4"/>
      <c r="D12" s="36" t="str">
        <f>T12</f>
        <v>East Coast Blaze</v>
      </c>
      <c r="E12" s="69"/>
      <c r="F12" s="70">
        <v>10</v>
      </c>
      <c r="G12" s="9"/>
      <c r="H12" s="36" t="str">
        <f>T20</f>
        <v>Hanover Hurricanes</v>
      </c>
      <c r="I12" s="69"/>
      <c r="J12" s="70">
        <v>8</v>
      </c>
      <c r="K12" s="9"/>
      <c r="L12" s="36" t="str">
        <f>T28</f>
        <v>NJ 9ers "M"</v>
      </c>
      <c r="M12" s="69"/>
      <c r="N12" s="70">
        <v>0</v>
      </c>
      <c r="O12" s="9"/>
      <c r="P12" s="36" t="str">
        <f>T36</f>
        <v>Arlington Baseball 15s</v>
      </c>
      <c r="Q12" s="69"/>
      <c r="R12" s="70">
        <v>2</v>
      </c>
      <c r="S12" s="9"/>
      <c r="T12" s="71" t="str">
        <f>AU14</f>
        <v>East Coast Blaze</v>
      </c>
      <c r="U12" s="74">
        <f>(IF(F12&gt;F13,1,0))+(IF(F19&gt;F18,1,0))+(IF(F26&gt;F27,1,0))+(IF(F30&gt;F29,1,0))</f>
        <v>2</v>
      </c>
      <c r="V12" s="73">
        <f>(IF(F12&lt;F13,1,0))+(IF(F19&lt;F18,1,0))+(IF(F26&lt;F27,1,0))+(IF(F30&lt;F29,1,0))</f>
        <v>0</v>
      </c>
      <c r="W12" s="73">
        <f>IF(F12&lt;&gt;"",(IF(F12=F13,1,0)),0)+IF(F19&lt;&gt;"",(IF(F19=F18,1,0)),0)+IF(F26&lt;&gt;"",(IF(F26=F27,1,0)),0)+IF(F30&lt;&gt;"",(IF(F30=F29,1,0)),0)</f>
        <v>0</v>
      </c>
      <c r="X12" s="73">
        <f>(U12*2)+(W12*1)</f>
        <v>4</v>
      </c>
      <c r="Y12" s="73">
        <f>F13+F18+F27+F29</f>
        <v>4</v>
      </c>
      <c r="Z12" s="74">
        <f>F12++F19+F26+F30</f>
        <v>17</v>
      </c>
      <c r="AA12" s="68"/>
      <c r="AB12" s="68"/>
      <c r="AC12" s="402">
        <v>3</v>
      </c>
      <c r="AD12" s="403"/>
      <c r="AE12" s="404" t="s">
        <v>273</v>
      </c>
      <c r="AF12" s="405"/>
      <c r="AG12" s="405"/>
      <c r="AH12" s="406"/>
      <c r="AJ12" s="91" t="s">
        <v>221</v>
      </c>
      <c r="AK12" s="289"/>
      <c r="AL12" s="289"/>
      <c r="AM12" s="289"/>
      <c r="AN12" s="289"/>
      <c r="AO12" s="289"/>
      <c r="AP12" s="289"/>
      <c r="AQ12" s="289"/>
      <c r="AR12" s="4"/>
      <c r="AT12" s="83">
        <v>2</v>
      </c>
      <c r="AU12" s="206" t="s">
        <v>82</v>
      </c>
      <c r="AW12" s="247" t="s">
        <v>140</v>
      </c>
      <c r="AX12" t="s">
        <v>81</v>
      </c>
      <c r="BA12">
        <v>4</v>
      </c>
      <c r="BB12" t="s">
        <v>19</v>
      </c>
    </row>
    <row r="13" spans="2:53" ht="15.75" thickBot="1">
      <c r="B13" s="22"/>
      <c r="C13" s="4"/>
      <c r="D13" s="39" t="str">
        <f>T9</f>
        <v>Langan Baseball 1</v>
      </c>
      <c r="E13" s="75"/>
      <c r="F13" s="76">
        <v>0</v>
      </c>
      <c r="G13" s="9"/>
      <c r="H13" s="39" t="str">
        <f>T17</f>
        <v>NJ Marlins</v>
      </c>
      <c r="I13" s="75"/>
      <c r="J13" s="76">
        <v>3</v>
      </c>
      <c r="K13" s="9"/>
      <c r="L13" s="39" t="str">
        <f>T25</f>
        <v>Matawan Huskies</v>
      </c>
      <c r="M13" s="75"/>
      <c r="N13" s="76">
        <v>4</v>
      </c>
      <c r="O13" s="9"/>
      <c r="P13" s="39" t="str">
        <f>T33</f>
        <v>Langon Baseball 2</v>
      </c>
      <c r="Q13" s="75"/>
      <c r="R13" s="76">
        <v>5</v>
      </c>
      <c r="S13" s="9"/>
      <c r="T13" s="71" t="str">
        <f>AU15</f>
        <v>Hit n Run Highlanders</v>
      </c>
      <c r="U13" s="74">
        <f>(IF(F18&gt;F19,1,0))+(IF(F22&gt;F21,1,0))+(IF(F33&gt;F32,1,0))+(IF(F38&gt;F39,1,0))</f>
        <v>1</v>
      </c>
      <c r="V13" s="73">
        <f>(IF(F18&lt;F19,1,0))+(IF(F22&lt;F21,1,0))+(IF(F33&lt;F32,1,0))+(IF(F38&lt;F39,1,0))</f>
        <v>1</v>
      </c>
      <c r="W13" s="73">
        <f>IF(F18&lt;&gt;"",(IF(F18=F19,1,0)),0)+IF(F22&lt;&gt;"",(IF(F22=F21,1,0)),0)+IF(F32&lt;&gt;"",(IF(F33=F32,1,0)),0)+IF(F38&lt;&gt;"",(IF(F38=F39,1,0)),0)</f>
        <v>0</v>
      </c>
      <c r="X13" s="73">
        <f>(U13*2)+(W13*1)</f>
        <v>2</v>
      </c>
      <c r="Y13" s="73">
        <f>F19+F21+F32+F39</f>
        <v>9</v>
      </c>
      <c r="Z13" s="74">
        <f>F18+F22+F33+F38</f>
        <v>10</v>
      </c>
      <c r="AA13" s="28"/>
      <c r="AB13" s="34"/>
      <c r="AC13" s="402">
        <v>4</v>
      </c>
      <c r="AD13" s="403"/>
      <c r="AE13" s="404" t="s">
        <v>274</v>
      </c>
      <c r="AF13" s="405"/>
      <c r="AG13" s="405"/>
      <c r="AH13" s="406"/>
      <c r="AJ13" s="152" t="s">
        <v>239</v>
      </c>
      <c r="AK13" s="289"/>
      <c r="AL13" s="289"/>
      <c r="AM13" s="289"/>
      <c r="AN13" s="289"/>
      <c r="AO13" s="289"/>
      <c r="AP13" s="289"/>
      <c r="AQ13" s="289"/>
      <c r="AR13" s="4"/>
      <c r="AT13" s="83">
        <v>3</v>
      </c>
      <c r="AU13" s="206" t="s">
        <v>26</v>
      </c>
      <c r="AW13" s="247" t="s">
        <v>140</v>
      </c>
      <c r="AX13" t="s">
        <v>18</v>
      </c>
      <c r="AY13" s="86"/>
      <c r="BA13">
        <v>4</v>
      </c>
    </row>
    <row r="14" spans="2:54" ht="15.75" thickBot="1">
      <c r="B14" s="77"/>
      <c r="C14" s="78"/>
      <c r="D14" s="79"/>
      <c r="E14" s="80"/>
      <c r="F14" s="80"/>
      <c r="G14" s="9"/>
      <c r="H14" s="79"/>
      <c r="I14" s="80"/>
      <c r="J14" s="80"/>
      <c r="K14" s="9"/>
      <c r="L14" s="79"/>
      <c r="M14" s="80"/>
      <c r="N14" s="151"/>
      <c r="O14" s="9"/>
      <c r="P14" s="79"/>
      <c r="Q14" s="80"/>
      <c r="R14" s="151"/>
      <c r="S14" s="9"/>
      <c r="Y14" s="9"/>
      <c r="Z14" s="102"/>
      <c r="AA14" s="28"/>
      <c r="AB14" s="34"/>
      <c r="AC14" s="402">
        <v>5</v>
      </c>
      <c r="AD14" s="403"/>
      <c r="AE14" s="404" t="s">
        <v>275</v>
      </c>
      <c r="AF14" s="405"/>
      <c r="AG14" s="405"/>
      <c r="AH14" s="406"/>
      <c r="AJ14" s="152" t="s">
        <v>239</v>
      </c>
      <c r="AK14" s="289"/>
      <c r="AL14" s="289"/>
      <c r="AM14" s="289"/>
      <c r="AN14" s="289"/>
      <c r="AO14" s="289"/>
      <c r="AP14" s="289"/>
      <c r="AQ14" s="289"/>
      <c r="AR14" s="4"/>
      <c r="AT14" s="83">
        <v>4</v>
      </c>
      <c r="AU14" s="206" t="s">
        <v>100</v>
      </c>
      <c r="AW14" s="247" t="s">
        <v>140</v>
      </c>
      <c r="AX14" s="85" t="s">
        <v>82</v>
      </c>
      <c r="AY14" s="86"/>
      <c r="BB14" t="s">
        <v>20</v>
      </c>
    </row>
    <row r="15" spans="2:54" ht="15.75" thickBot="1">
      <c r="B15" s="45">
        <v>0.041666666666666664</v>
      </c>
      <c r="C15" s="4"/>
      <c r="D15" s="36" t="str">
        <f>T11</f>
        <v>Monmouth Demonds</v>
      </c>
      <c r="E15" s="69"/>
      <c r="F15" s="70">
        <v>0</v>
      </c>
      <c r="G15" s="9"/>
      <c r="H15" s="36" t="str">
        <f>T19</f>
        <v>Old Bridge Yankees</v>
      </c>
      <c r="I15" s="69"/>
      <c r="J15" s="70">
        <v>10</v>
      </c>
      <c r="K15" s="9"/>
      <c r="L15" s="36" t="str">
        <f>T27</f>
        <v>Marloboro Renegades</v>
      </c>
      <c r="M15" s="69"/>
      <c r="N15" s="70">
        <v>1</v>
      </c>
      <c r="O15" s="9"/>
      <c r="P15" s="36" t="str">
        <f>T35</f>
        <v>Middletown Bulldogs</v>
      </c>
      <c r="Q15" s="69"/>
      <c r="R15" s="70">
        <v>1</v>
      </c>
      <c r="S15" s="9"/>
      <c r="T15" s="10"/>
      <c r="U15" s="10"/>
      <c r="V15" s="89"/>
      <c r="W15" s="10"/>
      <c r="X15" s="10"/>
      <c r="Y15" s="10"/>
      <c r="Z15" s="90"/>
      <c r="AA15" s="68"/>
      <c r="AB15" s="68"/>
      <c r="AC15" s="402">
        <v>6</v>
      </c>
      <c r="AD15" s="403"/>
      <c r="AE15" s="404" t="s">
        <v>276</v>
      </c>
      <c r="AF15" s="405"/>
      <c r="AG15" s="405"/>
      <c r="AH15" s="406"/>
      <c r="AJ15" s="177" t="s">
        <v>145</v>
      </c>
      <c r="AK15" s="289"/>
      <c r="AL15" s="289"/>
      <c r="AM15" s="289"/>
      <c r="AN15" s="289"/>
      <c r="AO15" s="289"/>
      <c r="AP15" s="289"/>
      <c r="AQ15" s="289"/>
      <c r="AR15" s="4"/>
      <c r="AT15" s="252">
        <v>5</v>
      </c>
      <c r="AU15" s="298" t="s">
        <v>93</v>
      </c>
      <c r="AW15" s="247" t="s">
        <v>140</v>
      </c>
      <c r="AX15" s="85" t="s">
        <v>83</v>
      </c>
      <c r="AY15" s="86"/>
      <c r="BB15" t="s">
        <v>21</v>
      </c>
    </row>
    <row r="16" spans="2:51" ht="15.75" thickBot="1">
      <c r="B16" s="22"/>
      <c r="C16" s="4"/>
      <c r="D16" s="39" t="str">
        <f>T10</f>
        <v>NJ Orioles 15s</v>
      </c>
      <c r="E16" s="75"/>
      <c r="F16" s="76">
        <v>10</v>
      </c>
      <c r="G16" s="9"/>
      <c r="H16" s="39" t="str">
        <f>T18</f>
        <v>Jersey Shore Lightning</v>
      </c>
      <c r="I16" s="75"/>
      <c r="J16" s="76">
        <v>10</v>
      </c>
      <c r="K16" s="9"/>
      <c r="L16" s="39" t="str">
        <f>T26</f>
        <v>NJ Orioles 16s</v>
      </c>
      <c r="M16" s="75"/>
      <c r="N16" s="76">
        <v>11</v>
      </c>
      <c r="O16" s="9"/>
      <c r="P16" s="39" t="str">
        <f>T34</f>
        <v>NJ 9ers "J"</v>
      </c>
      <c r="Q16" s="75"/>
      <c r="R16" s="76">
        <v>11</v>
      </c>
      <c r="S16" s="9"/>
      <c r="T16" s="91" t="s">
        <v>221</v>
      </c>
      <c r="U16" s="14" t="s">
        <v>198</v>
      </c>
      <c r="V16" s="92" t="s">
        <v>199</v>
      </c>
      <c r="W16" s="14" t="s">
        <v>200</v>
      </c>
      <c r="X16" s="14" t="s">
        <v>130</v>
      </c>
      <c r="Y16" s="14" t="s">
        <v>201</v>
      </c>
      <c r="Z16" s="93" t="s">
        <v>202</v>
      </c>
      <c r="AA16" s="28"/>
      <c r="AB16" s="34"/>
      <c r="AC16" s="402">
        <v>7</v>
      </c>
      <c r="AD16" s="403"/>
      <c r="AE16" s="404" t="s">
        <v>277</v>
      </c>
      <c r="AF16" s="405"/>
      <c r="AG16" s="405"/>
      <c r="AH16" s="406"/>
      <c r="AJ16" s="177" t="s">
        <v>145</v>
      </c>
      <c r="AK16" s="289"/>
      <c r="AL16" s="289"/>
      <c r="AM16" s="289"/>
      <c r="AN16" s="289"/>
      <c r="AO16" s="289"/>
      <c r="AP16" s="289"/>
      <c r="AQ16" s="289"/>
      <c r="AR16" s="4"/>
      <c r="AT16" s="253">
        <v>6</v>
      </c>
      <c r="AU16" s="251" t="s">
        <v>251</v>
      </c>
      <c r="AW16" s="247" t="s">
        <v>140</v>
      </c>
      <c r="AX16" s="85" t="s">
        <v>54</v>
      </c>
      <c r="AY16" s="86"/>
    </row>
    <row r="17" spans="2:51" ht="15.75" thickBot="1">
      <c r="B17" s="77"/>
      <c r="C17" s="78"/>
      <c r="D17" s="79"/>
      <c r="E17" s="80"/>
      <c r="F17" s="80"/>
      <c r="G17" s="9"/>
      <c r="H17" s="79"/>
      <c r="I17" s="80"/>
      <c r="J17" s="80"/>
      <c r="K17" s="9"/>
      <c r="L17" s="79"/>
      <c r="M17" s="80"/>
      <c r="N17" s="151"/>
      <c r="O17" s="9"/>
      <c r="P17" s="79"/>
      <c r="Q17" s="80"/>
      <c r="R17" s="151"/>
      <c r="S17" s="9"/>
      <c r="T17" s="96" t="str">
        <f>AU16</f>
        <v>NJ Marlins</v>
      </c>
      <c r="U17" s="74">
        <f>(IF(J9&gt;J10,1,0))+(IF(J13&gt;J12,1,0))+(IF(J35&gt;J36,1,0))+(IF(J39&gt;J38,1,0))</f>
        <v>0</v>
      </c>
      <c r="V17" s="74">
        <f>(IF(J9&lt;J10,1,0))+(IF(J13&lt;J12,1,0))+(IF(J35&lt;J36,1,0))+(IF(J39&lt;J38,1,0))</f>
        <v>2</v>
      </c>
      <c r="W17" s="73">
        <f>IF(J9&lt;&gt;"",(IF(J9=J10,1,0)),0)+IF(J13&lt;&gt;"",(IF(J13=J12,1,0)),0)+IF(J35&lt;&gt;"",(IF(J35=J36,1,0)),0)+IF(J39&lt;&gt;"",(IF(J39=J38,1,0)),0)</f>
        <v>0</v>
      </c>
      <c r="X17" s="73">
        <f>(U17*2)+(W17*1)</f>
        <v>0</v>
      </c>
      <c r="Y17" s="73">
        <f>J10+J12+J36+J38</f>
        <v>13</v>
      </c>
      <c r="Z17" s="74">
        <f>J9+J13+J35+J39</f>
        <v>5</v>
      </c>
      <c r="AA17" s="28"/>
      <c r="AB17" s="34"/>
      <c r="AC17" s="410">
        <v>8</v>
      </c>
      <c r="AD17" s="411"/>
      <c r="AE17" s="412" t="s">
        <v>278</v>
      </c>
      <c r="AF17" s="413"/>
      <c r="AG17" s="413"/>
      <c r="AH17" s="414"/>
      <c r="AT17" s="94">
        <v>7</v>
      </c>
      <c r="AU17" s="206" t="s">
        <v>99</v>
      </c>
      <c r="AW17" s="247" t="s">
        <v>140</v>
      </c>
      <c r="AX17" s="85" t="s">
        <v>84</v>
      </c>
      <c r="AY17" s="86"/>
    </row>
    <row r="18" spans="2:51" ht="15.75" thickBot="1">
      <c r="B18" s="30">
        <v>0.13541666666666666</v>
      </c>
      <c r="C18" s="4"/>
      <c r="D18" s="36" t="str">
        <f>T13</f>
        <v>Hit n Run Highlanders</v>
      </c>
      <c r="E18" s="69"/>
      <c r="F18" s="70">
        <v>4</v>
      </c>
      <c r="G18" s="9"/>
      <c r="H18" s="36" t="str">
        <f>T21</f>
        <v>Wolfpack</v>
      </c>
      <c r="I18" s="69"/>
      <c r="J18" s="70">
        <v>1</v>
      </c>
      <c r="K18" s="9"/>
      <c r="L18" s="36" t="str">
        <f>T29</f>
        <v>Wilkes Barre</v>
      </c>
      <c r="M18" s="69"/>
      <c r="N18" s="70">
        <v>11</v>
      </c>
      <c r="O18" s="9"/>
      <c r="P18" s="36" t="str">
        <f>T37</f>
        <v>Baseball U</v>
      </c>
      <c r="Q18" s="69"/>
      <c r="R18" s="70">
        <v>5</v>
      </c>
      <c r="S18" s="9"/>
      <c r="T18" s="96" t="str">
        <f>AU17</f>
        <v>Jersey Shore Lightning</v>
      </c>
      <c r="U18" s="74">
        <f>(IF(J16&gt;J15,1,0))+(IF(J21&gt;J22,1,0))+(IF(J29&gt;J30,1,0))+(IF(J36&gt;J35,1,0))</f>
        <v>1</v>
      </c>
      <c r="V18" s="74">
        <f>(IF(J16&lt;J15,1,0))+(IF(J21&lt;J22,1,0))+(IF(J29&lt;J30,1,0))+(IF(J36&lt;J35,1,0))</f>
        <v>0</v>
      </c>
      <c r="W18" s="73">
        <f>IF(J16&lt;&gt;"",(IF(J16=J15,1,0)),0)+IF(J21&lt;&gt;"",(IF(J21=J22,1,0)),0)+IF(J29&lt;&gt;"",(IF(J29=J30,1,0)),0)+IF(J36&lt;&gt;"",(IF(J36=J35,1,0)),0)</f>
        <v>1</v>
      </c>
      <c r="X18" s="73">
        <f>(U18*2)+(W18*1)</f>
        <v>3</v>
      </c>
      <c r="Y18" s="73">
        <f>J15+J22+J30+J35</f>
        <v>14</v>
      </c>
      <c r="Z18" s="74">
        <f>J16+J21+J29+J36</f>
        <v>21</v>
      </c>
      <c r="AA18" s="68"/>
      <c r="AB18" s="68"/>
      <c r="AC18" s="68"/>
      <c r="AD18" s="68"/>
      <c r="AE18" s="68"/>
      <c r="AT18" s="94">
        <v>8</v>
      </c>
      <c r="AU18" s="206" t="s">
        <v>313</v>
      </c>
      <c r="AW18" s="247" t="s">
        <v>140</v>
      </c>
      <c r="AX18" s="85" t="s">
        <v>313</v>
      </c>
      <c r="AY18" s="86"/>
    </row>
    <row r="19" spans="2:54" ht="15.75" thickBot="1">
      <c r="B19" s="31"/>
      <c r="C19" s="4"/>
      <c r="D19" s="39" t="str">
        <f>T12</f>
        <v>East Coast Blaze</v>
      </c>
      <c r="E19" s="75"/>
      <c r="F19" s="76">
        <v>7</v>
      </c>
      <c r="G19" s="9"/>
      <c r="H19" s="39" t="str">
        <f>T20</f>
        <v>Hanover Hurricanes</v>
      </c>
      <c r="I19" s="75"/>
      <c r="J19" s="76">
        <v>4</v>
      </c>
      <c r="K19" s="9"/>
      <c r="L19" s="39" t="str">
        <f>T28</f>
        <v>NJ 9ers "M"</v>
      </c>
      <c r="M19" s="75"/>
      <c r="N19" s="76">
        <v>3</v>
      </c>
      <c r="O19" s="9"/>
      <c r="P19" s="39" t="str">
        <f>T36</f>
        <v>Arlington Baseball 15s</v>
      </c>
      <c r="Q19" s="75"/>
      <c r="R19" s="76">
        <v>2</v>
      </c>
      <c r="S19" s="9"/>
      <c r="T19" s="96" t="str">
        <f>AU18</f>
        <v>Old Bridge Yankees</v>
      </c>
      <c r="U19" s="74">
        <f>(IF(J10&gt;J9,1,0))+(IF(J15&gt;J16,1,0))+(IF(J32&gt;J33,1,0))+(IF(J27&gt;J26,1,0))</f>
        <v>1</v>
      </c>
      <c r="V19" s="74">
        <f>(IF(J10&lt;J9,1,0))+(IF(J15&lt;J16,1,0))+(IF(J32&lt;J33,1,0))+(IF(J27&lt;J26,1,0))</f>
        <v>0</v>
      </c>
      <c r="W19" s="73">
        <f>IF(J10&lt;&gt;"",(IF(J10=J9,1,0)),0)+IF(J15&lt;&gt;"",(IF(J15=J16,1,0)),0)+IF(J32&lt;&gt;"",(IF(J32=J33,1,0)),0)+IF(J27&lt;&gt;"",(IF(J27=J26,1,0)),0)</f>
        <v>1</v>
      </c>
      <c r="X19" s="73">
        <f>(U19*2)+(W19*1)</f>
        <v>3</v>
      </c>
      <c r="Y19" s="73">
        <f>J9+J16+J26+J33</f>
        <v>12</v>
      </c>
      <c r="Z19" s="74">
        <f>J10+J15+J27+J32</f>
        <v>15</v>
      </c>
      <c r="AA19" s="28" t="s">
        <v>272</v>
      </c>
      <c r="AB19" s="34"/>
      <c r="AC19" s="33"/>
      <c r="AD19" s="33"/>
      <c r="AE19" s="33"/>
      <c r="AT19" s="94">
        <v>9</v>
      </c>
      <c r="AU19" s="206" t="s">
        <v>96</v>
      </c>
      <c r="AW19" s="247" t="s">
        <v>140</v>
      </c>
      <c r="AX19" s="85" t="s">
        <v>85</v>
      </c>
      <c r="AY19" s="86"/>
      <c r="BB19" t="s">
        <v>19</v>
      </c>
    </row>
    <row r="20" spans="2:51" ht="15.75" thickBot="1">
      <c r="B20" s="77"/>
      <c r="C20" s="78"/>
      <c r="D20" s="79"/>
      <c r="E20" s="80"/>
      <c r="F20" s="80"/>
      <c r="G20" s="9"/>
      <c r="H20" s="79"/>
      <c r="I20" s="80"/>
      <c r="J20" s="80"/>
      <c r="K20" s="9"/>
      <c r="L20" s="79"/>
      <c r="M20" s="80"/>
      <c r="N20" s="151"/>
      <c r="O20" s="9"/>
      <c r="P20" s="79"/>
      <c r="Q20" s="80"/>
      <c r="R20" s="151"/>
      <c r="S20" s="9"/>
      <c r="T20" s="96" t="str">
        <f>AU19</f>
        <v>Hanover Hurricanes</v>
      </c>
      <c r="U20" s="74">
        <f>(IF(J12&gt;J13,1,0))+(IF(J19&gt;J18,1,0))+(IF(J26&gt;J27,1,0))+(IF(J30&gt;J29,1,0))</f>
        <v>2</v>
      </c>
      <c r="V20" s="74">
        <f>(IF(J12&lt;J13,1,0))+(IF(J19&lt;J18,1,0))+(IF(J26&lt;J27,1,0))+(IF(J30&lt;J29,1,0))</f>
        <v>0</v>
      </c>
      <c r="W20" s="73">
        <f>IF(J12&lt;&gt;"",(IF(J12=J13,1,0)),0)+IF(J19&lt;&gt;"",(IF(J19=J18,1,0)),0)+IF(J26&lt;&gt;"",(IF(J26=J27,1,0)),0)+IF(J30&lt;&gt;"",(IF(J30=J29,1,0)),0)</f>
        <v>0</v>
      </c>
      <c r="X20" s="73">
        <f>(U20*2)+(W20*1)</f>
        <v>4</v>
      </c>
      <c r="Y20" s="73">
        <f>J13+J18+J27+J29</f>
        <v>4</v>
      </c>
      <c r="Z20" s="74">
        <f>J12++J19+J26+J30</f>
        <v>12</v>
      </c>
      <c r="AA20" s="28"/>
      <c r="AB20" s="34"/>
      <c r="AC20" s="33"/>
      <c r="AD20" s="33"/>
      <c r="AE20" s="33"/>
      <c r="AT20" s="254">
        <v>10</v>
      </c>
      <c r="AU20" s="298" t="s">
        <v>94</v>
      </c>
      <c r="AW20" s="247" t="s">
        <v>140</v>
      </c>
      <c r="AX20" s="85" t="s">
        <v>251</v>
      </c>
      <c r="AY20" s="86"/>
    </row>
    <row r="21" spans="2:51" ht="15.75" thickBot="1">
      <c r="B21" s="30">
        <v>0.22916666666666666</v>
      </c>
      <c r="C21" s="4"/>
      <c r="D21" s="20" t="str">
        <f>T10</f>
        <v>NJ Orioles 15s</v>
      </c>
      <c r="E21" s="98"/>
      <c r="F21" s="70">
        <v>2</v>
      </c>
      <c r="G21" s="9"/>
      <c r="H21" s="20" t="str">
        <f>T18</f>
        <v>Jersey Shore Lightning</v>
      </c>
      <c r="I21" s="69"/>
      <c r="J21" s="70">
        <v>11</v>
      </c>
      <c r="K21" s="9"/>
      <c r="L21" s="36" t="str">
        <f>T26</f>
        <v>NJ Orioles 16s</v>
      </c>
      <c r="M21" s="69"/>
      <c r="N21" s="70">
        <v>8</v>
      </c>
      <c r="O21" s="9"/>
      <c r="P21" s="36" t="str">
        <f>T34</f>
        <v>NJ 9ers "J"</v>
      </c>
      <c r="Q21" s="69"/>
      <c r="R21" s="70">
        <v>1</v>
      </c>
      <c r="S21" s="9"/>
      <c r="T21" s="96" t="str">
        <f>AU20</f>
        <v>Wolfpack</v>
      </c>
      <c r="U21" s="74">
        <f>(IF(J18&gt;J19,1,0))+(IF(J22&gt;J21,1,0))+(IF(J33&gt;J32,1,0))+(IF(J38&gt;J39,1,0))</f>
        <v>0</v>
      </c>
      <c r="V21" s="74">
        <f>(IF(J18&lt;J19,1,0))+(IF(J22&lt;J21,1,0))+(IF(J33&lt;J32,1,0))+(IF(J38&lt;J39,1,0))</f>
        <v>2</v>
      </c>
      <c r="W21" s="73">
        <f>IF(J18&lt;&gt;"",(IF(J18=J19,1,0)),0)+IF(J22&lt;&gt;"",(IF(J22=J21,1,0)),0)+IF(J33&lt;&gt;"",(IF(J33=J32,1,0)),0)+IF(J38&lt;&gt;"",(IF(J38=J39,1,0)),0)</f>
        <v>0</v>
      </c>
      <c r="X21" s="73">
        <f>(U21*2)+(W21*1)</f>
        <v>0</v>
      </c>
      <c r="Y21" s="73">
        <f>J19+J21+J32+J39</f>
        <v>15</v>
      </c>
      <c r="Z21" s="74">
        <f>J18+J22+J33+J38</f>
        <v>5</v>
      </c>
      <c r="AA21" s="68"/>
      <c r="AB21" s="68"/>
      <c r="AC21" s="68"/>
      <c r="AD21" s="68"/>
      <c r="AE21" s="68"/>
      <c r="AT21" s="255">
        <v>11</v>
      </c>
      <c r="AU21" s="251" t="s">
        <v>56</v>
      </c>
      <c r="AW21" s="247" t="s">
        <v>140</v>
      </c>
      <c r="AX21" s="85" t="s">
        <v>93</v>
      </c>
      <c r="AY21" s="86"/>
    </row>
    <row r="22" spans="2:54" ht="15.75" thickBot="1">
      <c r="B22" s="31"/>
      <c r="C22" s="16"/>
      <c r="D22" s="23" t="str">
        <f>T13</f>
        <v>Hit n Run Highlanders</v>
      </c>
      <c r="E22" s="101"/>
      <c r="F22" s="76">
        <v>6</v>
      </c>
      <c r="G22" s="12"/>
      <c r="H22" s="23" t="str">
        <f>T21</f>
        <v>Wolfpack</v>
      </c>
      <c r="I22" s="75"/>
      <c r="J22" s="76">
        <v>4</v>
      </c>
      <c r="K22" s="12"/>
      <c r="L22" s="39" t="str">
        <f>T29</f>
        <v>Wilkes Barre</v>
      </c>
      <c r="M22" s="75"/>
      <c r="N22" s="76">
        <v>3</v>
      </c>
      <c r="O22" s="12"/>
      <c r="P22" s="39" t="str">
        <f>T37</f>
        <v>Baseball U</v>
      </c>
      <c r="Q22" s="75"/>
      <c r="R22" s="76">
        <v>5</v>
      </c>
      <c r="S22" s="9"/>
      <c r="Y22" s="9"/>
      <c r="Z22" s="102"/>
      <c r="AA22" s="28"/>
      <c r="AB22" s="34"/>
      <c r="AC22" s="34"/>
      <c r="AD22" s="34"/>
      <c r="AE22" s="34"/>
      <c r="AT22" s="99">
        <v>12</v>
      </c>
      <c r="AU22" s="299" t="s">
        <v>83</v>
      </c>
      <c r="AW22" s="247" t="s">
        <v>140</v>
      </c>
      <c r="AX22" s="85" t="s">
        <v>55</v>
      </c>
      <c r="AY22" s="86"/>
      <c r="BB22" t="s">
        <v>19</v>
      </c>
    </row>
    <row r="23" spans="2:51" ht="15.75" thickBot="1">
      <c r="B23" s="4"/>
      <c r="G23" s="9"/>
      <c r="S23" s="9"/>
      <c r="T23" s="10"/>
      <c r="U23" s="10"/>
      <c r="V23" s="64"/>
      <c r="W23" s="10"/>
      <c r="X23" s="10"/>
      <c r="Y23" s="10"/>
      <c r="Z23" s="90"/>
      <c r="AA23" s="68"/>
      <c r="AB23" s="68"/>
      <c r="AC23" s="68"/>
      <c r="AD23" s="68"/>
      <c r="AE23" s="68"/>
      <c r="AT23" s="99">
        <v>13</v>
      </c>
      <c r="AU23" s="206" t="s">
        <v>24</v>
      </c>
      <c r="AW23" s="247" t="s">
        <v>140</v>
      </c>
      <c r="AX23" s="85" t="s">
        <v>94</v>
      </c>
      <c r="AY23" s="86"/>
    </row>
    <row r="24" spans="2:53" ht="15.75" thickBot="1">
      <c r="B24" s="171" t="s">
        <v>208</v>
      </c>
      <c r="C24" s="5"/>
      <c r="D24" s="63" t="str">
        <f>D6</f>
        <v>Fair Haven</v>
      </c>
      <c r="E24" s="7"/>
      <c r="F24" s="8"/>
      <c r="G24" s="7"/>
      <c r="H24" s="6" t="str">
        <f>H6</f>
        <v>Meadow Ridge</v>
      </c>
      <c r="I24" s="7"/>
      <c r="J24" s="8"/>
      <c r="K24" s="7"/>
      <c r="L24" s="43" t="str">
        <f>L6</f>
        <v>Hockhockson</v>
      </c>
      <c r="M24" s="7"/>
      <c r="N24" s="8"/>
      <c r="O24" s="7"/>
      <c r="P24" s="43" t="str">
        <f>P6</f>
        <v>Brookdale</v>
      </c>
      <c r="Q24" s="7"/>
      <c r="R24" s="8"/>
      <c r="S24" s="9"/>
      <c r="T24" s="152" t="s">
        <v>239</v>
      </c>
      <c r="U24" s="14" t="s">
        <v>198</v>
      </c>
      <c r="V24" s="67" t="s">
        <v>199</v>
      </c>
      <c r="W24" s="14" t="s">
        <v>200</v>
      </c>
      <c r="X24" s="14" t="s">
        <v>130</v>
      </c>
      <c r="Y24" s="14" t="s">
        <v>201</v>
      </c>
      <c r="Z24" s="93" t="s">
        <v>202</v>
      </c>
      <c r="AT24" s="99">
        <v>14</v>
      </c>
      <c r="AU24" s="206" t="s">
        <v>29</v>
      </c>
      <c r="AW24" s="247" t="s">
        <v>140</v>
      </c>
      <c r="AX24" s="85" t="s">
        <v>95</v>
      </c>
      <c r="AY24" s="86"/>
      <c r="AZ24" t="s">
        <v>23</v>
      </c>
      <c r="BA24">
        <v>3</v>
      </c>
    </row>
    <row r="25" spans="2:53" ht="15.75" thickBot="1">
      <c r="B25" s="174">
        <v>40727</v>
      </c>
      <c r="C25" s="16"/>
      <c r="D25" s="65" t="str">
        <f>D7</f>
        <v>Field #1</v>
      </c>
      <c r="E25" s="9"/>
      <c r="F25" s="104" t="s">
        <v>196</v>
      </c>
      <c r="G25" s="9"/>
      <c r="H25" s="11" t="str">
        <f>H7</f>
        <v>East Field</v>
      </c>
      <c r="I25" s="9"/>
      <c r="J25" s="104" t="s">
        <v>196</v>
      </c>
      <c r="K25" s="9"/>
      <c r="L25" s="50" t="str">
        <f>L7</f>
        <v>Field #1</v>
      </c>
      <c r="M25" s="9"/>
      <c r="N25" s="104" t="s">
        <v>196</v>
      </c>
      <c r="O25" s="9"/>
      <c r="P25" s="50" t="str">
        <f>P7</f>
        <v>Field</v>
      </c>
      <c r="Q25" s="9"/>
      <c r="R25" s="104" t="s">
        <v>196</v>
      </c>
      <c r="S25" s="9"/>
      <c r="T25" s="153" t="str">
        <f>AU21</f>
        <v>Matawan Huskies</v>
      </c>
      <c r="U25" s="72">
        <f>(IF(N9&gt;N10,1,0))+(IF(N13&gt;N12,1,0))+(IF(N35&gt;N36,1,0))+(IF(N39&gt;N38,1,0))</f>
        <v>2</v>
      </c>
      <c r="V25" s="73">
        <f>(IF(N9&lt;N10,1,0))+(IF(N13&lt;N12,1,0))+(IF(N35&lt;N36,1,0))+(IF(N39&lt;N38,1,0))</f>
        <v>0</v>
      </c>
      <c r="W25" s="73">
        <f>IF(N9&lt;&gt;"",(IF(N9=N10,1,0)),0)+IF(N23&lt;&gt;"",(IF(N13=N12,1,0)),0)+IF(N35&lt;&gt;"",(IF(N35=N36,1,0)),0)+IF(N39&lt;&gt;"",(IF(N39=N38,1,0)),0)</f>
        <v>0</v>
      </c>
      <c r="X25" s="73">
        <f>(U25*2)+(W25*1)</f>
        <v>4</v>
      </c>
      <c r="Y25" s="73">
        <f>N10+N12+N36+N38</f>
        <v>0</v>
      </c>
      <c r="Z25" s="154">
        <f>N9+N13+N35+N39</f>
        <v>13</v>
      </c>
      <c r="AT25" s="105">
        <v>15</v>
      </c>
      <c r="AU25" s="203" t="s">
        <v>28</v>
      </c>
      <c r="AW25" s="247" t="s">
        <v>140</v>
      </c>
      <c r="AX25" s="85" t="s">
        <v>96</v>
      </c>
      <c r="AY25" s="86"/>
      <c r="BA25">
        <v>4</v>
      </c>
    </row>
    <row r="26" spans="2:54" ht="15.75" thickBot="1">
      <c r="B26" s="45">
        <v>0.3541666666666667</v>
      </c>
      <c r="C26" s="4"/>
      <c r="D26" s="36" t="str">
        <f>T12</f>
        <v>East Coast Blaze</v>
      </c>
      <c r="E26" s="69"/>
      <c r="F26" s="70"/>
      <c r="G26" s="9"/>
      <c r="H26" s="36" t="str">
        <f>T20</f>
        <v>Hanover Hurricanes</v>
      </c>
      <c r="I26" s="69"/>
      <c r="J26" s="70"/>
      <c r="K26" s="9"/>
      <c r="L26" s="36" t="str">
        <f>T28</f>
        <v>NJ 9ers "M"</v>
      </c>
      <c r="M26" s="69"/>
      <c r="N26" s="70"/>
      <c r="O26" s="9"/>
      <c r="P26" s="36" t="str">
        <f>T36</f>
        <v>Arlington Baseball 15s</v>
      </c>
      <c r="Q26" s="69"/>
      <c r="R26" s="70"/>
      <c r="S26" s="9"/>
      <c r="T26" s="153" t="str">
        <f>AU22</f>
        <v>NJ Orioles 16s</v>
      </c>
      <c r="U26" s="72">
        <f>(IF(N16&gt;N15,1,0))+(IF(N21&gt;N22,1,0))+(IF(N29&gt;N30,1,0))+(IF(N36&gt;N35,1,0))</f>
        <v>2</v>
      </c>
      <c r="V26" s="73">
        <f>(IF(N16&lt;N15,1,0))+(IF(N21&lt;N22,1,0))+(IF(N29&lt;N30,1,0))+(IF(N36&lt;N35,1,0))</f>
        <v>0</v>
      </c>
      <c r="W26" s="73">
        <f>IF(N16&lt;&gt;"",(IF(N16=N15,1,0)),0)+IF(N21&lt;&gt;"",(IF(N21=N22,1,0)),0)+IF(N29&lt;&gt;"",(IF(N29=N30,1,0)),0)+IF(N36&lt;&gt;"",(IF(N36=N35,1,0)),0)</f>
        <v>0</v>
      </c>
      <c r="X26" s="73">
        <f>(U26*2)+(W26*1)</f>
        <v>4</v>
      </c>
      <c r="Y26" s="73">
        <f>N15+N22+N30+N35</f>
        <v>4</v>
      </c>
      <c r="Z26" s="74">
        <f>N16+N21+N29+N36</f>
        <v>19</v>
      </c>
      <c r="AT26" s="257">
        <v>16</v>
      </c>
      <c r="AU26" s="251" t="s">
        <v>25</v>
      </c>
      <c r="AW26" s="247" t="s">
        <v>140</v>
      </c>
      <c r="AX26" s="85" t="s">
        <v>97</v>
      </c>
      <c r="AY26" s="86"/>
      <c r="BB26" t="s">
        <v>22</v>
      </c>
    </row>
    <row r="27" spans="2:54" ht="15.75" thickBot="1">
      <c r="B27" s="22"/>
      <c r="C27" s="4"/>
      <c r="D27" s="39" t="str">
        <f>T11</f>
        <v>Monmouth Demonds</v>
      </c>
      <c r="E27" s="75"/>
      <c r="F27" s="76"/>
      <c r="G27" s="9"/>
      <c r="H27" s="39" t="str">
        <f>T19</f>
        <v>Old Bridge Yankees</v>
      </c>
      <c r="I27" s="75"/>
      <c r="J27" s="76"/>
      <c r="K27" s="9"/>
      <c r="L27" s="39" t="str">
        <f>T27</f>
        <v>Marloboro Renegades</v>
      </c>
      <c r="M27" s="75"/>
      <c r="N27" s="76"/>
      <c r="O27" s="9"/>
      <c r="P27" s="39" t="str">
        <f>T35</f>
        <v>Middletown Bulldogs</v>
      </c>
      <c r="Q27" s="75"/>
      <c r="R27" s="76"/>
      <c r="S27" s="9"/>
      <c r="T27" s="153" t="str">
        <f>AU23</f>
        <v>Marloboro Renegades</v>
      </c>
      <c r="U27" s="72">
        <f>(IF(N10&gt;N9,1,0))+(IF(N15&gt;N16,1,0))+(IF(N32&gt;N33,1,0))+(IF(N27&gt;N26,1,0))</f>
        <v>0</v>
      </c>
      <c r="V27" s="73">
        <f>(IF(N10&lt;N9,1,0))+(IF(N15&lt;N16,1,0))+(IF(N32&lt;N33,1,0))+(IF(N27&lt;N26,1,0))</f>
        <v>2</v>
      </c>
      <c r="W27" s="73">
        <f>IF(N10&lt;&gt;"",(IF(N10=N9,1,0)),0)+IF(N15&lt;&gt;"",(IF(N15=N16,1,0)),0)+IF(N32&lt;&gt;"",(IF(N32=N33,1,0)),0)+IF(N27&lt;&gt;"",(IF(N27=N26,1,0)),0)</f>
        <v>0</v>
      </c>
      <c r="X27" s="73">
        <f>(U27*2)+(W27*1)</f>
        <v>0</v>
      </c>
      <c r="Y27" s="73">
        <f>N9+N16+N26+N33</f>
        <v>20</v>
      </c>
      <c r="Z27" s="74">
        <f>N10+N15+N27+N32</f>
        <v>1</v>
      </c>
      <c r="AT27" s="176">
        <v>17</v>
      </c>
      <c r="AU27" s="206" t="s">
        <v>30</v>
      </c>
      <c r="AW27" s="247" t="s">
        <v>140</v>
      </c>
      <c r="AX27" s="85" t="s">
        <v>98</v>
      </c>
      <c r="AY27" s="86"/>
      <c r="BB27" t="s">
        <v>19</v>
      </c>
    </row>
    <row r="28" spans="2:51" ht="15.75" thickBot="1">
      <c r="B28" s="77"/>
      <c r="C28" s="78"/>
      <c r="D28" s="79"/>
      <c r="E28" s="80"/>
      <c r="F28" s="80"/>
      <c r="G28" s="9"/>
      <c r="H28" s="79"/>
      <c r="I28" s="80"/>
      <c r="J28" s="80"/>
      <c r="K28" s="9"/>
      <c r="L28" s="79"/>
      <c r="M28" s="80"/>
      <c r="N28" s="151"/>
      <c r="O28" s="9"/>
      <c r="P28" s="79"/>
      <c r="Q28" s="80"/>
      <c r="R28" s="151"/>
      <c r="S28" s="9"/>
      <c r="T28" s="153" t="str">
        <f>AU24</f>
        <v>NJ 9ers "M"</v>
      </c>
      <c r="U28" s="74">
        <f>(IF(N12&gt;N13,1,0))+(IF(N19&gt;N18,1,0))+(IF(N26&gt;N27,1,0))+(IF(N30&gt;N29,1,0))</f>
        <v>0</v>
      </c>
      <c r="V28" s="73">
        <f>(IF(N12&lt;N13,1,0))+(IF(N19&lt;N18,1,0))+(IF(N26&lt;N27,1,0))+(IF(N30&lt;N29,1,0))</f>
        <v>2</v>
      </c>
      <c r="W28" s="73">
        <f>IF(N12&lt;&gt;"",(IF(N12=N13,1,0)),0)+IF(N19&lt;&gt;"",(IF(N19=N18,1,0)),0)+IF(N26&lt;&gt;"",(IF(N26=N27,1,0)),0)+IF(N30&lt;&gt;"",(IF(N30=N29,1,0)),0)</f>
        <v>0</v>
      </c>
      <c r="X28" s="73">
        <f>(U28*2)+(W28*1)</f>
        <v>0</v>
      </c>
      <c r="Y28" s="73">
        <f>N13+N18+N27+N29</f>
        <v>15</v>
      </c>
      <c r="Z28" s="74">
        <f>N12++N19+N26+N30</f>
        <v>3</v>
      </c>
      <c r="AT28" s="176">
        <v>18</v>
      </c>
      <c r="AU28" s="206" t="s">
        <v>33</v>
      </c>
      <c r="AW28" s="247" t="s">
        <v>140</v>
      </c>
      <c r="AX28" s="85" t="s">
        <v>99</v>
      </c>
      <c r="AY28" s="86"/>
    </row>
    <row r="29" spans="2:51" ht="15.75" thickBot="1">
      <c r="B29" s="30">
        <v>0.4479166666666667</v>
      </c>
      <c r="C29" s="4"/>
      <c r="D29" s="36" t="str">
        <f>T10</f>
        <v>NJ Orioles 15s</v>
      </c>
      <c r="E29" s="69"/>
      <c r="F29" s="70"/>
      <c r="G29" s="9"/>
      <c r="H29" s="36" t="str">
        <f>T18</f>
        <v>Jersey Shore Lightning</v>
      </c>
      <c r="I29" s="69"/>
      <c r="J29" s="70"/>
      <c r="K29" s="9"/>
      <c r="L29" s="36" t="str">
        <f>T26</f>
        <v>NJ Orioles 16s</v>
      </c>
      <c r="M29" s="102"/>
      <c r="N29" s="70"/>
      <c r="O29" s="9"/>
      <c r="P29" s="36" t="str">
        <f>T34</f>
        <v>NJ 9ers "J"</v>
      </c>
      <c r="Q29" s="102"/>
      <c r="R29" s="70"/>
      <c r="S29" s="9"/>
      <c r="T29" s="153" t="str">
        <f>AU25</f>
        <v>Wilkes Barre</v>
      </c>
      <c r="U29" s="21">
        <f>(IF(N18&gt;N19,1,0))+(IF(N22&gt;N21,1,0))+(IF(N33&gt;N32,1,0))+(IF(N38&gt;N39,1,0))</f>
        <v>1</v>
      </c>
      <c r="V29" s="155">
        <f>(IF(N18&lt;N19,1,0))+(IF(N22&lt;N21,1,0))+(IF(N33&lt;N32,1,0))+(IF(N38&lt;N39,1,0))</f>
        <v>1</v>
      </c>
      <c r="W29" s="73">
        <f>IF(N18&lt;&gt;"",(IF(N18=N19,1,0)),0)+IF(N22&lt;&gt;"",(IF(N22=N21,1,0)),0)+IF(N33&lt;&gt;"",(IF(N33=N32,1,0)),0)+IF(N38&lt;&gt;"",(IF(N38=N39,1,0)),0)</f>
        <v>0</v>
      </c>
      <c r="X29" s="73">
        <f>(U29*2)+(W29*1)</f>
        <v>2</v>
      </c>
      <c r="Y29" s="73">
        <f>N19+N21+N32+N39</f>
        <v>11</v>
      </c>
      <c r="Z29" s="74">
        <f>N18+N22+N33+N38</f>
        <v>14</v>
      </c>
      <c r="AT29" s="176">
        <v>19</v>
      </c>
      <c r="AU29" s="206" t="s">
        <v>81</v>
      </c>
      <c r="AW29" s="247" t="s">
        <v>140</v>
      </c>
      <c r="AX29" s="206" t="s">
        <v>100</v>
      </c>
      <c r="AY29" s="86"/>
    </row>
    <row r="30" spans="2:51" ht="15.75" thickBot="1">
      <c r="B30" s="31"/>
      <c r="C30" s="4"/>
      <c r="D30" s="39" t="str">
        <f>T12</f>
        <v>East Coast Blaze</v>
      </c>
      <c r="E30" s="75"/>
      <c r="F30" s="76"/>
      <c r="G30" s="9"/>
      <c r="H30" s="39" t="str">
        <f>T20</f>
        <v>Hanover Hurricanes</v>
      </c>
      <c r="I30" s="75"/>
      <c r="J30" s="76"/>
      <c r="K30" s="9"/>
      <c r="L30" s="49" t="str">
        <f>T28</f>
        <v>NJ 9ers "M"</v>
      </c>
      <c r="M30" s="156"/>
      <c r="N30" s="76"/>
      <c r="O30" s="9"/>
      <c r="P30" s="49" t="str">
        <f>T36</f>
        <v>Arlington Baseball 15s</v>
      </c>
      <c r="Q30" s="156"/>
      <c r="R30" s="76"/>
      <c r="S30" s="9"/>
      <c r="T30" s="68"/>
      <c r="U30" s="68"/>
      <c r="V30" s="68"/>
      <c r="W30" s="68"/>
      <c r="X30" s="68"/>
      <c r="Y30" s="68"/>
      <c r="Z30" s="28"/>
      <c r="AT30" s="258">
        <v>20</v>
      </c>
      <c r="AU30" s="203" t="s">
        <v>85</v>
      </c>
      <c r="AW30" s="247" t="s">
        <v>140</v>
      </c>
      <c r="AX30" s="85" t="s">
        <v>56</v>
      </c>
      <c r="AY30" s="86"/>
    </row>
    <row r="31" spans="2:51" ht="15.75" thickBot="1">
      <c r="B31" s="77"/>
      <c r="C31" s="78"/>
      <c r="D31" s="79"/>
      <c r="E31" s="80"/>
      <c r="F31" s="80"/>
      <c r="G31" s="9"/>
      <c r="H31" s="79"/>
      <c r="I31" s="80"/>
      <c r="J31" s="80"/>
      <c r="K31" s="9"/>
      <c r="L31" s="79"/>
      <c r="M31" s="80"/>
      <c r="N31" s="151"/>
      <c r="O31" s="9"/>
      <c r="P31" s="79"/>
      <c r="Q31" s="80"/>
      <c r="R31" s="151"/>
      <c r="S31" s="9"/>
      <c r="T31" s="10"/>
      <c r="U31" s="10"/>
      <c r="V31" s="64"/>
      <c r="W31" s="10"/>
      <c r="X31" s="10"/>
      <c r="Y31" s="10"/>
      <c r="Z31" s="90"/>
      <c r="AC31" s="113"/>
      <c r="AD31" s="114"/>
      <c r="AE31" s="114"/>
      <c r="AF31" s="114"/>
      <c r="AG31" s="114"/>
      <c r="AH31" s="115"/>
      <c r="AI31" s="301"/>
      <c r="AJ31" s="86"/>
      <c r="AK31" s="86"/>
      <c r="AL31" s="86"/>
      <c r="AM31" s="86"/>
      <c r="AN31" s="86"/>
      <c r="AO31" s="86"/>
      <c r="AP31" s="86"/>
      <c r="AS31" s="315"/>
      <c r="AT31" s="107" t="s">
        <v>223</v>
      </c>
      <c r="AU31" s="108" t="s">
        <v>206</v>
      </c>
      <c r="AX31" s="85"/>
      <c r="AY31" s="86"/>
    </row>
    <row r="32" spans="2:51" ht="16.5" thickBot="1">
      <c r="B32" s="30">
        <v>0.041666666666666664</v>
      </c>
      <c r="C32" s="4"/>
      <c r="D32" s="36" t="str">
        <f>T11</f>
        <v>Monmouth Demonds</v>
      </c>
      <c r="E32" s="117"/>
      <c r="F32" s="51"/>
      <c r="G32" s="9"/>
      <c r="H32" s="36" t="str">
        <f>T19</f>
        <v>Old Bridge Yankees</v>
      </c>
      <c r="I32" s="69"/>
      <c r="J32" s="70"/>
      <c r="K32" s="9"/>
      <c r="L32" s="36" t="str">
        <f>T27</f>
        <v>Marloboro Renegades</v>
      </c>
      <c r="M32" s="57"/>
      <c r="N32" s="70"/>
      <c r="O32" s="9"/>
      <c r="P32" s="36" t="str">
        <f>T35</f>
        <v>Middletown Bulldogs</v>
      </c>
      <c r="Q32" s="57"/>
      <c r="R32" s="70"/>
      <c r="S32" s="9"/>
      <c r="T32" s="177" t="s">
        <v>145</v>
      </c>
      <c r="U32" s="14" t="s">
        <v>198</v>
      </c>
      <c r="V32" s="67" t="s">
        <v>199</v>
      </c>
      <c r="W32" s="14" t="s">
        <v>200</v>
      </c>
      <c r="X32" s="14" t="s">
        <v>130</v>
      </c>
      <c r="Y32" s="14" t="s">
        <v>201</v>
      </c>
      <c r="Z32" s="93" t="s">
        <v>202</v>
      </c>
      <c r="AC32" s="381" t="str">
        <f>AU31</f>
        <v>15/16U</v>
      </c>
      <c r="AD32" s="382"/>
      <c r="AE32" s="382"/>
      <c r="AF32" s="382"/>
      <c r="AG32" s="382"/>
      <c r="AH32" s="383"/>
      <c r="AI32" s="311"/>
      <c r="AJ32" s="279"/>
      <c r="AK32" s="279"/>
      <c r="AL32" s="279"/>
      <c r="AM32" s="279"/>
      <c r="AN32" s="279"/>
      <c r="AO32" s="279"/>
      <c r="AP32" s="279"/>
      <c r="AT32" s="109" t="s">
        <v>207</v>
      </c>
      <c r="AU32" s="110" t="s">
        <v>249</v>
      </c>
      <c r="AX32" s="85"/>
      <c r="AY32" s="86"/>
    </row>
    <row r="33" spans="2:51" ht="16.5" thickBot="1">
      <c r="B33" s="31"/>
      <c r="C33" s="4"/>
      <c r="D33" s="49" t="str">
        <f>T13</f>
        <v>Hit n Run Highlanders</v>
      </c>
      <c r="E33" s="9"/>
      <c r="F33" s="13"/>
      <c r="G33" s="9"/>
      <c r="H33" s="49" t="str">
        <f>T21</f>
        <v>Wolfpack</v>
      </c>
      <c r="I33" s="75"/>
      <c r="J33" s="76"/>
      <c r="K33" s="9"/>
      <c r="L33" s="39" t="str">
        <f>T29</f>
        <v>Wilkes Barre</v>
      </c>
      <c r="M33" s="54"/>
      <c r="N33" s="76"/>
      <c r="O33" s="9"/>
      <c r="P33" s="39" t="str">
        <f>T37</f>
        <v>Baseball U</v>
      </c>
      <c r="Q33" s="54"/>
      <c r="R33" s="76"/>
      <c r="S33" s="9"/>
      <c r="T33" s="178" t="str">
        <f>AU26</f>
        <v>Langon Baseball 2</v>
      </c>
      <c r="U33" s="72">
        <f>(IF(R9&gt;R10,1,0))+(IF(R13&gt;R12,1,0))+(IF(R35&gt;R36,1,0))+(IF(R39&gt;R38,1,0))</f>
        <v>2</v>
      </c>
      <c r="V33" s="73">
        <f>(IF(R9&lt;R10,1,0))+(IF(R13&lt;R12,1,0))+(IF(R35&lt;R36,1,0))+(IF(R39&lt;R38,1,0))</f>
        <v>0</v>
      </c>
      <c r="W33" s="73">
        <f>IF(R9&lt;&gt;"",(IF(R9=R10,1,0)),0)+IF(R13&lt;&gt;"",(IF(R13=R12,1,0)),0)+IF(R35&lt;&gt;"",(IF(R35=R36,1,0)),0)+IF(R39&lt;&gt;"",(IF(R39=R38,1,0)),0)</f>
        <v>0</v>
      </c>
      <c r="X33" s="73">
        <f>(U33*2)+(W33*1)</f>
        <v>4</v>
      </c>
      <c r="Y33" s="73">
        <f>R10+R12+R36+R38</f>
        <v>2</v>
      </c>
      <c r="Z33" s="154">
        <f>R9+R13+R35+R39</f>
        <v>21</v>
      </c>
      <c r="AC33" s="381" t="s">
        <v>209</v>
      </c>
      <c r="AD33" s="382"/>
      <c r="AE33" s="382"/>
      <c r="AF33" s="382"/>
      <c r="AG33" s="382"/>
      <c r="AH33" s="383"/>
      <c r="AI33" s="311"/>
      <c r="AJ33" s="279"/>
      <c r="AK33" s="279"/>
      <c r="AL33" s="279"/>
      <c r="AM33" s="279"/>
      <c r="AN33" s="279"/>
      <c r="AO33" s="279"/>
      <c r="AP33" s="279"/>
      <c r="AT33" s="111"/>
      <c r="AU33" s="112" t="s">
        <v>126</v>
      </c>
      <c r="AY33" s="86"/>
    </row>
    <row r="34" spans="2:51" ht="15.75" thickBot="1">
      <c r="B34" s="77"/>
      <c r="C34" s="78"/>
      <c r="D34" s="79"/>
      <c r="E34" s="80"/>
      <c r="F34" s="80"/>
      <c r="G34" s="9"/>
      <c r="H34" s="79"/>
      <c r="I34" s="80"/>
      <c r="J34" s="80"/>
      <c r="K34" s="9"/>
      <c r="L34" s="79"/>
      <c r="M34" s="80"/>
      <c r="N34" s="151"/>
      <c r="O34" s="9"/>
      <c r="P34" s="79"/>
      <c r="Q34" s="80"/>
      <c r="R34" s="151"/>
      <c r="S34" s="9"/>
      <c r="T34" s="178" t="str">
        <f>AU27</f>
        <v>NJ 9ers "J"</v>
      </c>
      <c r="U34" s="72">
        <f>(IF(R16&gt;R15,1,0))+(IF(R21&gt;R22,1,0))+(IF(R29&gt;R30,1,0))+(IF(R36&gt;R35,1,0))</f>
        <v>1</v>
      </c>
      <c r="V34" s="73">
        <f>(IF(R16&lt;R15,1,0))+(IF(R21&lt;R22,1,0))+(IF(R29&lt;R30,1,0))+(IF(R36&lt;R35,1,0))</f>
        <v>1</v>
      </c>
      <c r="W34" s="73">
        <f>IF(R16&lt;&gt;"",(IF(R16=R15,1,0)),0)+IF(R21&lt;&gt;"",(IF(R21=R22,1,0)),0)+IF(R29&lt;&gt;"",(IF(R29=R30,1,0)),0)+IF(R36&lt;&gt;"",(IF(R36=R35,1,0)),0)</f>
        <v>0</v>
      </c>
      <c r="X34" s="73">
        <f>(U34*2)+(W34*1)</f>
        <v>2</v>
      </c>
      <c r="Y34" s="73">
        <f>R15+R22+R30+R35</f>
        <v>6</v>
      </c>
      <c r="Z34" s="74">
        <f>R16+R21+R29+R36</f>
        <v>12</v>
      </c>
      <c r="AC34" s="118"/>
      <c r="AD34" s="86"/>
      <c r="AE34" s="86"/>
      <c r="AF34" s="86"/>
      <c r="AG34" s="86"/>
      <c r="AH34" s="119"/>
      <c r="AI34" s="301"/>
      <c r="AJ34" s="86"/>
      <c r="AK34" s="86"/>
      <c r="AL34" s="86"/>
      <c r="AM34" s="86"/>
      <c r="AN34" s="86"/>
      <c r="AO34" s="86"/>
      <c r="AP34" s="86"/>
      <c r="AT34" s="109" t="s">
        <v>226</v>
      </c>
      <c r="AU34" s="110" t="s">
        <v>58</v>
      </c>
      <c r="AY34" s="86"/>
    </row>
    <row r="35" spans="2:51" ht="15.75" customHeight="1" thickBot="1">
      <c r="B35" s="30">
        <v>0.13541666666666666</v>
      </c>
      <c r="C35" s="4"/>
      <c r="D35" s="36" t="str">
        <f>T9</f>
        <v>Langan Baseball 1</v>
      </c>
      <c r="E35" s="69"/>
      <c r="F35" s="70"/>
      <c r="G35" s="9"/>
      <c r="H35" s="36" t="str">
        <f>T17</f>
        <v>NJ Marlins</v>
      </c>
      <c r="I35" s="69"/>
      <c r="J35" s="70"/>
      <c r="K35" s="4"/>
      <c r="L35" s="36" t="str">
        <f>T25</f>
        <v>Matawan Huskies</v>
      </c>
      <c r="M35" s="57"/>
      <c r="N35" s="70"/>
      <c r="O35" s="9"/>
      <c r="P35" s="36" t="str">
        <f>T33</f>
        <v>Langon Baseball 2</v>
      </c>
      <c r="Q35" s="57"/>
      <c r="R35" s="70"/>
      <c r="S35" s="9"/>
      <c r="T35" s="178" t="str">
        <f>AU28</f>
        <v>Middletown Bulldogs</v>
      </c>
      <c r="U35" s="72">
        <f>(IF(R10&gt;R9,1,0))+(IF(R15&gt;R16,1,0))+(IF(R32&gt;R33,1,0))+(IF(R27&gt;R26,1,0))</f>
        <v>0</v>
      </c>
      <c r="V35" s="73">
        <f>(IF(R10&lt;R9,1,0))+(IF(R15&lt;R16,1,0))+(IF(R32&lt;R33,1,0))+(IF(R27&lt;R26,1,0))</f>
        <v>2</v>
      </c>
      <c r="W35" s="73">
        <f>IF(R10&lt;&gt;"",(IF(R10=R9,1,0)),0)+IF(R15&lt;&gt;"",(IF(R15=R16,1,0)),0)+IF(R32&lt;&gt;"",(IF(R32=R33,1,0)),0)+IF(R27&lt;&gt;"",(IF(R27=R26,1,0)),0)</f>
        <v>0</v>
      </c>
      <c r="X35" s="73">
        <f>(U35*2)+(W35*1)</f>
        <v>0</v>
      </c>
      <c r="Y35" s="73">
        <f>R9+R16+R26+R33</f>
        <v>27</v>
      </c>
      <c r="Z35" s="74">
        <f>R10+R15+R27+R32</f>
        <v>1</v>
      </c>
      <c r="AC35" s="330" t="str">
        <f>IF(J49&lt;&gt;"",(IF(J50&gt;J49,F50,F49)),"")</f>
        <v>baseball u</v>
      </c>
      <c r="AD35" s="331"/>
      <c r="AE35" s="331"/>
      <c r="AF35" s="331"/>
      <c r="AG35" s="331"/>
      <c r="AH35" s="332"/>
      <c r="AI35" s="312"/>
      <c r="AJ35" s="278"/>
      <c r="AK35" s="278"/>
      <c r="AL35" s="278"/>
      <c r="AM35" s="278"/>
      <c r="AN35" s="278"/>
      <c r="AO35" s="278"/>
      <c r="AP35" s="278"/>
      <c r="AT35" s="111"/>
      <c r="AU35" s="112" t="s">
        <v>49</v>
      </c>
      <c r="AY35" s="86"/>
    </row>
    <row r="36" spans="2:51" ht="15.75" customHeight="1" thickBot="1">
      <c r="B36" s="31"/>
      <c r="C36" s="4"/>
      <c r="D36" s="39" t="str">
        <f>T10</f>
        <v>NJ Orioles 15s</v>
      </c>
      <c r="E36" s="75"/>
      <c r="F36" s="76"/>
      <c r="G36" s="9"/>
      <c r="H36" s="39" t="str">
        <f>T18</f>
        <v>Jersey Shore Lightning</v>
      </c>
      <c r="I36" s="75"/>
      <c r="J36" s="76"/>
      <c r="K36" s="4"/>
      <c r="L36" s="39" t="str">
        <f>T26</f>
        <v>NJ Orioles 16s</v>
      </c>
      <c r="M36" s="54"/>
      <c r="N36" s="76"/>
      <c r="O36" s="9"/>
      <c r="P36" s="39" t="str">
        <f>T34</f>
        <v>NJ 9ers "J"</v>
      </c>
      <c r="Q36" s="54"/>
      <c r="R36" s="76"/>
      <c r="S36" s="9"/>
      <c r="T36" s="178" t="str">
        <f>AU29</f>
        <v>Arlington Baseball 15s</v>
      </c>
      <c r="U36" s="74">
        <f>(IF(R12&gt;R13,1,0))+(IF(R19&gt;R18,1,0))+(IF(R26&gt;R27,1,0))+(IF(R30&gt;R29,1,0))</f>
        <v>0</v>
      </c>
      <c r="V36" s="73">
        <f>(IF(R12&lt;R13,1,0))+(IF(R19&lt;R18,1,0))+(IF(R26&lt;R27,1,0))+(IF(R30&lt;R29,1,0))</f>
        <v>2</v>
      </c>
      <c r="W36" s="73">
        <f>IF(R12&lt;&gt;"",(IF(R12=R13,1,0)),0)+IF(R19&lt;&gt;"",(IF(R19=R18,1,0)),0)+IF(R26&lt;&gt;"",(IF(R26=R27,1,0)),0)+IF(R30&lt;&gt;"",(IF(R30=R29,1,0)),0)</f>
        <v>0</v>
      </c>
      <c r="X36" s="73">
        <f>(U36*2)+(W36*1)</f>
        <v>0</v>
      </c>
      <c r="Y36" s="73">
        <f>R13+R18+R27+R29</f>
        <v>10</v>
      </c>
      <c r="Z36" s="74">
        <f>R12++R19+R26+R30</f>
        <v>4</v>
      </c>
      <c r="AC36" s="330"/>
      <c r="AD36" s="331"/>
      <c r="AE36" s="331"/>
      <c r="AF36" s="331"/>
      <c r="AG36" s="331"/>
      <c r="AH36" s="332"/>
      <c r="AI36" s="312"/>
      <c r="AJ36" s="278"/>
      <c r="AK36" s="278"/>
      <c r="AL36" s="278"/>
      <c r="AM36" s="278"/>
      <c r="AN36" s="278"/>
      <c r="AO36" s="278"/>
      <c r="AP36" s="278"/>
      <c r="AT36" s="109" t="s">
        <v>228</v>
      </c>
      <c r="AU36" s="110" t="s">
        <v>190</v>
      </c>
      <c r="AX36" s="86"/>
      <c r="AY36" s="86"/>
    </row>
    <row r="37" spans="2:51" ht="15.75" thickBot="1">
      <c r="B37" s="77"/>
      <c r="C37" s="78"/>
      <c r="D37" s="79"/>
      <c r="E37" s="80"/>
      <c r="F37" s="80"/>
      <c r="G37" s="9"/>
      <c r="H37" s="79"/>
      <c r="I37" s="80"/>
      <c r="J37" s="80"/>
      <c r="K37" s="9"/>
      <c r="L37" s="79"/>
      <c r="M37" s="80"/>
      <c r="N37" s="151"/>
      <c r="O37" s="9"/>
      <c r="P37" s="79"/>
      <c r="Q37" s="80"/>
      <c r="R37" s="151"/>
      <c r="S37" s="9"/>
      <c r="T37" s="178" t="str">
        <f>AU30</f>
        <v>Baseball U</v>
      </c>
      <c r="U37" s="21">
        <f>(IF(R18&gt;R19,1,0))+(IF(R22&gt;R21,1,0))+(IF(R33&gt;R32,1,0))+(IF(R38&gt;R39,1,0))</f>
        <v>2</v>
      </c>
      <c r="V37" s="155">
        <f>(IF(R18&lt;R19,1,0))+(IF(R22&lt;R21,1,0))+(IF(R33&lt;R32,1,0))+(IF(R38&lt;R39,1,0))</f>
        <v>0</v>
      </c>
      <c r="W37" s="73">
        <f>IF(R18&lt;&gt;"",(IF(R18=R19,1,0)),0)+IF(R22&lt;&gt;"",(IF(R22=R21,1,0)),0)+IF(R33&lt;&gt;"",(IF(R33=R32,1,0)),0)+IF(R38&lt;&gt;"",(IF(R38=R39,1,0)),0)</f>
        <v>0</v>
      </c>
      <c r="X37" s="73">
        <f>(U37*2)+(W37*1)</f>
        <v>4</v>
      </c>
      <c r="Y37" s="73">
        <f>R19+R21+R32+R39</f>
        <v>3</v>
      </c>
      <c r="Z37" s="74">
        <f>R18+R22+R33+R38</f>
        <v>10</v>
      </c>
      <c r="AC37" s="122"/>
      <c r="AD37" s="123"/>
      <c r="AE37" s="123"/>
      <c r="AF37" s="123"/>
      <c r="AG37" s="123"/>
      <c r="AH37" s="124"/>
      <c r="AI37" s="301"/>
      <c r="AJ37" s="86"/>
      <c r="AK37" s="86"/>
      <c r="AL37" s="86"/>
      <c r="AM37" s="86"/>
      <c r="AN37" s="86"/>
      <c r="AO37" s="86"/>
      <c r="AP37" s="86"/>
      <c r="AT37" s="120"/>
      <c r="AU37" s="121" t="s">
        <v>126</v>
      </c>
      <c r="AX37" s="86"/>
      <c r="AY37" s="86"/>
    </row>
    <row r="38" spans="2:47" ht="15">
      <c r="B38" s="30">
        <v>0.22916666666666666</v>
      </c>
      <c r="C38" s="4"/>
      <c r="D38" s="20" t="str">
        <f>T13</f>
        <v>Hit n Run Highlanders</v>
      </c>
      <c r="E38" s="98"/>
      <c r="F38" s="70"/>
      <c r="G38" s="9"/>
      <c r="H38" s="36" t="str">
        <f>T21</f>
        <v>Wolfpack</v>
      </c>
      <c r="I38" s="69"/>
      <c r="J38" s="70"/>
      <c r="K38" s="4"/>
      <c r="L38" s="36" t="str">
        <f>T29</f>
        <v>Wilkes Barre</v>
      </c>
      <c r="M38" s="57"/>
      <c r="N38" s="70"/>
      <c r="O38" s="9"/>
      <c r="P38" s="36" t="str">
        <f>T37</f>
        <v>Baseball U</v>
      </c>
      <c r="Q38" s="57"/>
      <c r="R38" s="70"/>
      <c r="S38" s="9"/>
      <c r="T38" s="125"/>
      <c r="U38" s="33"/>
      <c r="V38" s="33"/>
      <c r="W38" s="28"/>
      <c r="X38" s="28"/>
      <c r="Y38" s="28"/>
      <c r="Z38" s="28"/>
      <c r="AT38" s="109" t="s">
        <v>146</v>
      </c>
      <c r="AU38" s="110" t="s">
        <v>16</v>
      </c>
    </row>
    <row r="39" spans="2:47" ht="15.75" thickBot="1">
      <c r="B39" s="31"/>
      <c r="C39" s="16"/>
      <c r="D39" s="23" t="str">
        <f>T9</f>
        <v>Langan Baseball 1</v>
      </c>
      <c r="E39" s="101"/>
      <c r="F39" s="76"/>
      <c r="G39" s="12"/>
      <c r="H39" s="39" t="str">
        <f>T17</f>
        <v>NJ Marlins</v>
      </c>
      <c r="I39" s="75"/>
      <c r="J39" s="76"/>
      <c r="K39" s="16"/>
      <c r="L39" s="39" t="str">
        <f>T25</f>
        <v>Matawan Huskies</v>
      </c>
      <c r="M39" s="54"/>
      <c r="N39" s="76"/>
      <c r="O39" s="12"/>
      <c r="P39" s="39" t="str">
        <f>T33</f>
        <v>Langon Baseball 2</v>
      </c>
      <c r="Q39" s="54"/>
      <c r="R39" s="76"/>
      <c r="S39" s="9"/>
      <c r="T39" s="68"/>
      <c r="U39" s="68"/>
      <c r="V39" s="68"/>
      <c r="W39" s="68"/>
      <c r="X39" s="68"/>
      <c r="Y39" s="28"/>
      <c r="Z39" s="28"/>
      <c r="AT39" s="120"/>
      <c r="AU39" s="110" t="s">
        <v>189</v>
      </c>
    </row>
    <row r="40" ht="15.75" thickBot="1">
      <c r="B40" s="16"/>
    </row>
    <row r="41" spans="2:42" ht="15">
      <c r="B41" s="171" t="s">
        <v>229</v>
      </c>
      <c r="D41" s="130" t="str">
        <f>D24</f>
        <v>Fair Haven</v>
      </c>
      <c r="E41" s="7"/>
      <c r="F41" s="334" t="s">
        <v>197</v>
      </c>
      <c r="G41" s="334"/>
      <c r="H41" s="335"/>
      <c r="I41" s="157"/>
      <c r="J41" s="8"/>
      <c r="K41" s="9"/>
      <c r="L41" s="43" t="str">
        <f>H24</f>
        <v>Meadow Ridge</v>
      </c>
      <c r="M41" s="89"/>
      <c r="N41" s="333" t="s">
        <v>197</v>
      </c>
      <c r="O41" s="334"/>
      <c r="P41" s="335"/>
      <c r="Q41" s="179"/>
      <c r="R41" s="157"/>
      <c r="T41" s="43" t="str">
        <f>L24</f>
        <v>Hockhockson</v>
      </c>
      <c r="U41" s="333" t="s">
        <v>197</v>
      </c>
      <c r="V41" s="334"/>
      <c r="W41" s="334"/>
      <c r="X41" s="334"/>
      <c r="Y41" s="335"/>
      <c r="Z41" s="8"/>
      <c r="AC41" s="415" t="s">
        <v>64</v>
      </c>
      <c r="AD41" s="416"/>
      <c r="AE41" s="417"/>
      <c r="AF41" s="333" t="s">
        <v>197</v>
      </c>
      <c r="AG41" s="335"/>
      <c r="AH41" s="8"/>
      <c r="AI41" s="307"/>
      <c r="AJ41" s="9"/>
      <c r="AK41" s="9"/>
      <c r="AL41" s="9"/>
      <c r="AM41" s="9"/>
      <c r="AN41" s="9"/>
      <c r="AO41" s="9"/>
      <c r="AP41" s="9"/>
    </row>
    <row r="42" spans="2:42" ht="15.75" thickBot="1">
      <c r="B42" s="260">
        <v>40728</v>
      </c>
      <c r="C42" s="16"/>
      <c r="D42" s="132" t="str">
        <f>D25</f>
        <v>Field #1</v>
      </c>
      <c r="E42" s="12"/>
      <c r="F42" s="345"/>
      <c r="G42" s="345"/>
      <c r="H42" s="346"/>
      <c r="I42" s="158" t="s">
        <v>196</v>
      </c>
      <c r="J42" s="13" t="s">
        <v>196</v>
      </c>
      <c r="K42" s="9"/>
      <c r="L42" s="50" t="str">
        <f>H25</f>
        <v>East Field</v>
      </c>
      <c r="M42" s="92"/>
      <c r="N42" s="336"/>
      <c r="O42" s="337"/>
      <c r="P42" s="338"/>
      <c r="Q42" s="180"/>
      <c r="R42" s="159" t="s">
        <v>196</v>
      </c>
      <c r="T42" s="50" t="str">
        <f>L25</f>
        <v>Field #1</v>
      </c>
      <c r="U42" s="336"/>
      <c r="V42" s="337"/>
      <c r="W42" s="337"/>
      <c r="X42" s="337"/>
      <c r="Y42" s="338"/>
      <c r="Z42" s="13" t="s">
        <v>196</v>
      </c>
      <c r="AC42" s="418" t="s">
        <v>17</v>
      </c>
      <c r="AD42" s="419"/>
      <c r="AE42" s="420"/>
      <c r="AF42" s="336"/>
      <c r="AG42" s="338"/>
      <c r="AH42" s="13" t="s">
        <v>196</v>
      </c>
      <c r="AI42" s="307"/>
      <c r="AJ42" s="9"/>
      <c r="AK42" s="9"/>
      <c r="AL42" s="9"/>
      <c r="AM42" s="9"/>
      <c r="AN42" s="9"/>
      <c r="AO42" s="9"/>
      <c r="AP42" s="9"/>
    </row>
    <row r="43" spans="2:42" ht="15.75" thickBot="1">
      <c r="B43" s="30">
        <v>0.375</v>
      </c>
      <c r="D43" s="51" t="s">
        <v>147</v>
      </c>
      <c r="E43" s="133"/>
      <c r="F43" s="322" t="str">
        <f>AE17</f>
        <v>orioles 15</v>
      </c>
      <c r="G43" s="323"/>
      <c r="H43" s="324"/>
      <c r="I43" s="160"/>
      <c r="J43" s="275">
        <v>0</v>
      </c>
      <c r="K43" s="9"/>
      <c r="L43" s="56" t="s">
        <v>148</v>
      </c>
      <c r="M43" s="161"/>
      <c r="N43" s="421" t="str">
        <f>AE16</f>
        <v>old bridge yankes </v>
      </c>
      <c r="O43" s="422"/>
      <c r="P43" s="423"/>
      <c r="Q43" s="181"/>
      <c r="R43" s="266">
        <v>0</v>
      </c>
      <c r="T43" s="182" t="s">
        <v>149</v>
      </c>
      <c r="U43" s="421" t="str">
        <f>AE15</f>
        <v>hanover hurricanes </v>
      </c>
      <c r="V43" s="422"/>
      <c r="W43" s="422"/>
      <c r="X43" s="422"/>
      <c r="Y43" s="423"/>
      <c r="Z43" s="271">
        <v>1</v>
      </c>
      <c r="AC43" s="421" t="s">
        <v>150</v>
      </c>
      <c r="AD43" s="422"/>
      <c r="AE43" s="423"/>
      <c r="AF43" s="421" t="str">
        <f>AE14</f>
        <v>east coast blaze </v>
      </c>
      <c r="AG43" s="423"/>
      <c r="AH43" s="183">
        <v>0</v>
      </c>
      <c r="AI43" s="313"/>
      <c r="AJ43" s="47"/>
      <c r="AK43" s="47"/>
      <c r="AL43" s="47"/>
      <c r="AM43" s="47"/>
      <c r="AN43" s="47"/>
      <c r="AO43" s="47"/>
      <c r="AP43" s="47"/>
    </row>
    <row r="44" spans="2:42" ht="15.75" thickBot="1">
      <c r="B44" s="31"/>
      <c r="D44" s="52" t="s">
        <v>213</v>
      </c>
      <c r="E44" s="135"/>
      <c r="F44" s="325" t="str">
        <f>AE10</f>
        <v>matawan huskies </v>
      </c>
      <c r="G44" s="326"/>
      <c r="H44" s="327"/>
      <c r="I44" s="162"/>
      <c r="J44" s="276">
        <v>4</v>
      </c>
      <c r="K44" s="9"/>
      <c r="L44" s="58" t="s">
        <v>212</v>
      </c>
      <c r="M44" s="163"/>
      <c r="N44" s="424" t="str">
        <f>AE11</f>
        <v>langon baseball 2</v>
      </c>
      <c r="O44" s="425"/>
      <c r="P44" s="426"/>
      <c r="Q44" s="181"/>
      <c r="R44" s="265">
        <v>3</v>
      </c>
      <c r="T44" s="184" t="s">
        <v>231</v>
      </c>
      <c r="U44" s="424" t="str">
        <f>AE12</f>
        <v>baseball u</v>
      </c>
      <c r="V44" s="425"/>
      <c r="W44" s="425"/>
      <c r="X44" s="425"/>
      <c r="Y44" s="426"/>
      <c r="Z44" s="272">
        <v>5</v>
      </c>
      <c r="AC44" s="427" t="s">
        <v>230</v>
      </c>
      <c r="AD44" s="428"/>
      <c r="AE44" s="429"/>
      <c r="AF44" s="427" t="str">
        <f>AE13</f>
        <v>orioles 16</v>
      </c>
      <c r="AG44" s="429"/>
      <c r="AH44" s="185">
        <v>4</v>
      </c>
      <c r="AI44" s="313"/>
      <c r="AJ44" s="47"/>
      <c r="AK44" s="47"/>
      <c r="AL44" s="47"/>
      <c r="AM44" s="47"/>
      <c r="AN44" s="47"/>
      <c r="AO44" s="47"/>
      <c r="AP44" s="47"/>
    </row>
    <row r="45" spans="2:42" ht="15.75" thickBot="1">
      <c r="B45" s="137"/>
      <c r="C45" s="78"/>
      <c r="D45" s="80"/>
      <c r="E45" s="138"/>
      <c r="F45" s="139"/>
      <c r="G45" s="139"/>
      <c r="H45" s="139"/>
      <c r="I45" s="138"/>
      <c r="J45" s="80"/>
      <c r="K45" s="9"/>
      <c r="L45" s="137"/>
      <c r="M45" s="78"/>
      <c r="N45" s="80"/>
      <c r="O45" s="80"/>
      <c r="P45" s="137"/>
      <c r="Q45" s="78"/>
      <c r="R45" s="139"/>
      <c r="T45" s="131"/>
      <c r="V45" s="131"/>
      <c r="W45" s="131"/>
      <c r="X45" s="131"/>
      <c r="Y45" s="131"/>
      <c r="Z45" s="131"/>
      <c r="AA45" s="34"/>
      <c r="AB45" s="34"/>
      <c r="AC45" s="131"/>
      <c r="AD45" s="131"/>
      <c r="AE45" s="131"/>
      <c r="AF45" s="131"/>
      <c r="AG45" s="131"/>
      <c r="AH45" s="131"/>
      <c r="AI45" s="314"/>
      <c r="AJ45" s="131"/>
      <c r="AK45" s="131"/>
      <c r="AL45" s="131"/>
      <c r="AM45" s="131"/>
      <c r="AN45" s="131"/>
      <c r="AO45" s="131"/>
      <c r="AP45" s="131"/>
    </row>
    <row r="46" spans="2:44" ht="15.75" thickBot="1">
      <c r="B46" s="30">
        <v>0.4791666666666667</v>
      </c>
      <c r="D46" s="56" t="s">
        <v>151</v>
      </c>
      <c r="E46" s="140"/>
      <c r="F46" s="322" t="str">
        <f>IF(AH43&lt;&gt;"",(IF(AH44&gt;AH43,AF44,AF43)),"")</f>
        <v>orioles 16</v>
      </c>
      <c r="G46" s="323"/>
      <c r="H46" s="324"/>
      <c r="I46" s="164"/>
      <c r="J46" s="275">
        <v>1</v>
      </c>
      <c r="K46" s="9"/>
      <c r="L46" s="51" t="s">
        <v>152</v>
      </c>
      <c r="M46" s="4"/>
      <c r="N46" s="421" t="str">
        <f>IF(Z43&lt;&gt;"",(IF(Z44&gt;Z43,U44,U43)),"")</f>
        <v>baseball u</v>
      </c>
      <c r="O46" s="422"/>
      <c r="P46" s="423"/>
      <c r="Q46" s="181"/>
      <c r="R46" s="273">
        <v>2</v>
      </c>
      <c r="T46" s="186"/>
      <c r="U46" s="430"/>
      <c r="V46" s="430"/>
      <c r="W46" s="430"/>
      <c r="X46" s="430"/>
      <c r="Y46" s="430"/>
      <c r="Z46" s="35"/>
      <c r="AA46" s="34"/>
      <c r="AB46" s="34"/>
      <c r="AC46" s="430"/>
      <c r="AD46" s="430"/>
      <c r="AE46" s="430"/>
      <c r="AF46" s="430"/>
      <c r="AG46" s="430"/>
      <c r="AH46" s="35"/>
      <c r="AI46" s="313"/>
      <c r="AJ46" s="35"/>
      <c r="AK46" s="35"/>
      <c r="AL46" s="35"/>
      <c r="AM46" s="35"/>
      <c r="AN46" s="35"/>
      <c r="AO46" s="35"/>
      <c r="AP46" s="35"/>
      <c r="AQ46" s="4"/>
      <c r="AR46" s="4"/>
    </row>
    <row r="47" spans="2:44" ht="16.5" thickBot="1">
      <c r="B47" s="31"/>
      <c r="D47" s="58" t="s">
        <v>153</v>
      </c>
      <c r="E47" s="142"/>
      <c r="F47" s="325" t="str">
        <f>IF(J43&lt;&gt;"",(IF(J44&gt;J43,F44,F43)),"")</f>
        <v>matawan huskies </v>
      </c>
      <c r="G47" s="326"/>
      <c r="H47" s="327"/>
      <c r="I47" s="165"/>
      <c r="J47" s="276">
        <v>0</v>
      </c>
      <c r="K47" s="9"/>
      <c r="L47" s="52" t="s">
        <v>154</v>
      </c>
      <c r="M47" s="4"/>
      <c r="N47" s="424" t="str">
        <f>IF(R43&lt;&gt;"",(IF(R44&gt;R43,N44,N43)),"")</f>
        <v>langon baseball 2</v>
      </c>
      <c r="O47" s="425"/>
      <c r="P47" s="426"/>
      <c r="Q47" s="181"/>
      <c r="R47" s="274">
        <v>0</v>
      </c>
      <c r="T47" s="317" t="s">
        <v>51</v>
      </c>
      <c r="U47" s="431"/>
      <c r="V47" s="431"/>
      <c r="W47" s="431"/>
      <c r="X47" s="431"/>
      <c r="Y47" s="431"/>
      <c r="Z47" s="47"/>
      <c r="AA47" s="4"/>
      <c r="AB47" s="4"/>
      <c r="AC47" s="431"/>
      <c r="AD47" s="431"/>
      <c r="AE47" s="431"/>
      <c r="AF47" s="431"/>
      <c r="AG47" s="431"/>
      <c r="AH47" s="47"/>
      <c r="AI47" s="313"/>
      <c r="AJ47" s="47"/>
      <c r="AK47" s="47"/>
      <c r="AL47" s="47"/>
      <c r="AM47" s="47"/>
      <c r="AN47" s="47"/>
      <c r="AO47" s="47"/>
      <c r="AP47" s="47"/>
      <c r="AQ47" s="4"/>
      <c r="AR47" s="4"/>
    </row>
    <row r="48" spans="2:44" ht="16.5" thickBot="1">
      <c r="B48" s="137"/>
      <c r="C48" s="78"/>
      <c r="D48" s="80"/>
      <c r="E48" s="138"/>
      <c r="F48" s="139"/>
      <c r="G48" s="139"/>
      <c r="H48" s="139"/>
      <c r="I48" s="138"/>
      <c r="J48" s="80"/>
      <c r="K48" s="9"/>
      <c r="L48" s="9"/>
      <c r="M48" s="4"/>
      <c r="N48" s="166"/>
      <c r="O48" s="166"/>
      <c r="P48" s="9"/>
      <c r="Q48" s="4"/>
      <c r="R48" s="166"/>
      <c r="S48" s="166"/>
      <c r="T48" s="318" t="s">
        <v>52</v>
      </c>
      <c r="U48" s="47"/>
      <c r="V48" s="47"/>
      <c r="W48" s="47"/>
      <c r="X48" s="47"/>
      <c r="Y48" s="47"/>
      <c r="Z48" s="47"/>
      <c r="AA48" s="4"/>
      <c r="AB48" s="4"/>
      <c r="AC48" s="4"/>
      <c r="AD48" s="4"/>
      <c r="AE48" s="4"/>
      <c r="AF48" s="4"/>
      <c r="AG48" s="4"/>
      <c r="AH48" s="4"/>
      <c r="AI48" s="301"/>
      <c r="AJ48" s="4"/>
      <c r="AK48" s="4"/>
      <c r="AL48" s="4"/>
      <c r="AM48" s="4"/>
      <c r="AN48" s="4"/>
      <c r="AO48" s="4"/>
      <c r="AP48" s="4"/>
      <c r="AQ48" s="4"/>
      <c r="AR48" s="4"/>
    </row>
    <row r="49" spans="2:44" ht="15.75">
      <c r="B49" s="30">
        <v>0.08333333333333333</v>
      </c>
      <c r="D49" s="51" t="s">
        <v>232</v>
      </c>
      <c r="F49" s="323" t="str">
        <f>IF(R46&lt;&gt;"",(IF(R47&gt;R46,N47,N46)),"")</f>
        <v>baseball u</v>
      </c>
      <c r="G49" s="323"/>
      <c r="H49" s="323"/>
      <c r="I49" s="167"/>
      <c r="J49" s="275">
        <v>4</v>
      </c>
      <c r="K49" s="9"/>
      <c r="L49" s="4"/>
      <c r="M49" s="4"/>
      <c r="N49" s="47"/>
      <c r="O49" s="47"/>
      <c r="P49" s="4"/>
      <c r="Q49" s="4"/>
      <c r="R49" s="47"/>
      <c r="S49" s="47"/>
      <c r="T49" s="319" t="s">
        <v>53</v>
      </c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301"/>
      <c r="AJ49" s="4"/>
      <c r="AK49" s="4"/>
      <c r="AL49" s="4"/>
      <c r="AM49" s="4"/>
      <c r="AN49" s="4"/>
      <c r="AO49" s="4"/>
      <c r="AP49" s="4"/>
      <c r="AQ49" s="4"/>
      <c r="AR49" s="4"/>
    </row>
    <row r="50" spans="2:19" ht="15.75" thickBot="1">
      <c r="B50" s="31"/>
      <c r="C50" s="16"/>
      <c r="D50" s="52" t="s">
        <v>233</v>
      </c>
      <c r="E50" s="59"/>
      <c r="F50" s="326" t="str">
        <f>IF(J46&lt;&gt;"",(IF(J47&gt;J46,F47,F46)),"")</f>
        <v>orioles 16</v>
      </c>
      <c r="G50" s="326"/>
      <c r="H50" s="326"/>
      <c r="I50" s="168"/>
      <c r="J50" s="276">
        <v>0</v>
      </c>
      <c r="K50" s="9"/>
      <c r="L50" s="4"/>
      <c r="M50" s="4"/>
      <c r="N50" s="47"/>
      <c r="O50" s="47"/>
      <c r="P50" s="4"/>
      <c r="Q50" s="4"/>
      <c r="R50" s="47"/>
      <c r="S50" s="47"/>
    </row>
    <row r="51" spans="12:16" ht="15">
      <c r="L51" s="61"/>
      <c r="P51" s="61"/>
    </row>
    <row r="61" spans="12:16" ht="15">
      <c r="L61" s="61"/>
      <c r="P61" s="61"/>
    </row>
  </sheetData>
  <sheetProtection/>
  <mergeCells count="58">
    <mergeCell ref="F49:H49"/>
    <mergeCell ref="F50:H50"/>
    <mergeCell ref="F46:H46"/>
    <mergeCell ref="N46:P46"/>
    <mergeCell ref="U46:Y46"/>
    <mergeCell ref="AC46:AE46"/>
    <mergeCell ref="AF46:AG46"/>
    <mergeCell ref="F47:H47"/>
    <mergeCell ref="N47:P47"/>
    <mergeCell ref="U47:Y47"/>
    <mergeCell ref="AC47:AE47"/>
    <mergeCell ref="AF47:AG47"/>
    <mergeCell ref="F43:H43"/>
    <mergeCell ref="N43:P43"/>
    <mergeCell ref="U43:Y43"/>
    <mergeCell ref="AC43:AE43"/>
    <mergeCell ref="AF43:AG43"/>
    <mergeCell ref="F44:H44"/>
    <mergeCell ref="N44:P44"/>
    <mergeCell ref="U44:Y44"/>
    <mergeCell ref="AC44:AE44"/>
    <mergeCell ref="AF44:AG44"/>
    <mergeCell ref="AC32:AH32"/>
    <mergeCell ref="AC33:AH33"/>
    <mergeCell ref="AC35:AH36"/>
    <mergeCell ref="F41:H42"/>
    <mergeCell ref="N41:P42"/>
    <mergeCell ref="U41:Y42"/>
    <mergeCell ref="AC41:AE41"/>
    <mergeCell ref="AF41:AG42"/>
    <mergeCell ref="AC42:AE42"/>
    <mergeCell ref="AC15:AD15"/>
    <mergeCell ref="AE15:AH15"/>
    <mergeCell ref="AC16:AD16"/>
    <mergeCell ref="AE16:AH16"/>
    <mergeCell ref="AC17:AD17"/>
    <mergeCell ref="AE17:AH17"/>
    <mergeCell ref="AC12:AD12"/>
    <mergeCell ref="AE12:AH12"/>
    <mergeCell ref="AC13:AD13"/>
    <mergeCell ref="AE13:AH13"/>
    <mergeCell ref="AC14:AD14"/>
    <mergeCell ref="AE14:AH14"/>
    <mergeCell ref="AC10:AD10"/>
    <mergeCell ref="AE10:AH10"/>
    <mergeCell ref="AT10:AU10"/>
    <mergeCell ref="AC11:AD11"/>
    <mergeCell ref="AE11:AH11"/>
    <mergeCell ref="AE9:AH9"/>
    <mergeCell ref="B1:R3"/>
    <mergeCell ref="T1:Z3"/>
    <mergeCell ref="B5:R5"/>
    <mergeCell ref="T5:Z5"/>
    <mergeCell ref="AC9:AD9"/>
    <mergeCell ref="AT9:AU9"/>
    <mergeCell ref="AJ3:AK3"/>
    <mergeCell ref="AJ8:AK8"/>
    <mergeCell ref="AK7:AQ7"/>
  </mergeCells>
  <printOptions/>
  <pageMargins left="0.2" right="0.2" top="0.5" bottom="0.5" header="0.3" footer="0.3"/>
  <pageSetup fitToHeight="1" fitToWidth="1" orientation="landscape" paperSize="3" scale="6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R52"/>
  <sheetViews>
    <sheetView zoomScalePageLayoutView="0" workbookViewId="0" topLeftCell="A18">
      <selection activeCell="F47" sqref="F47:H47"/>
    </sheetView>
  </sheetViews>
  <sheetFormatPr defaultColWidth="8.8515625" defaultRowHeight="15"/>
  <cols>
    <col min="1" max="1" width="2.421875" style="0" customWidth="1"/>
    <col min="2" max="2" width="8.8515625" style="0" customWidth="1"/>
    <col min="3" max="3" width="1.8515625" style="0" customWidth="1"/>
    <col min="4" max="4" width="27.140625" style="0" customWidth="1"/>
    <col min="5" max="5" width="0.13671875" style="0" customWidth="1"/>
    <col min="6" max="6" width="8.7109375" style="0" customWidth="1"/>
    <col min="7" max="7" width="3.421875" style="0" customWidth="1"/>
    <col min="8" max="8" width="27.421875" style="0" customWidth="1"/>
    <col min="9" max="9" width="0" style="0" hidden="1" customWidth="1"/>
    <col min="10" max="10" width="8.7109375" style="0" customWidth="1"/>
    <col min="11" max="11" width="3.00390625" style="0" customWidth="1"/>
    <col min="12" max="12" width="8.7109375" style="0" customWidth="1"/>
    <col min="13" max="13" width="27.421875" style="0" customWidth="1"/>
    <col min="14" max="20" width="8.7109375" style="0" customWidth="1"/>
    <col min="21" max="21" width="3.28125" style="300" customWidth="1"/>
    <col min="22" max="22" width="11.00390625" style="0" hidden="1" customWidth="1"/>
    <col min="23" max="23" width="13.8515625" style="0" hidden="1" customWidth="1"/>
    <col min="24" max="29" width="6.00390625" style="0" hidden="1" customWidth="1"/>
    <col min="30" max="30" width="8.8515625" style="0" customWidth="1"/>
    <col min="31" max="31" width="3.421875" style="300" customWidth="1"/>
    <col min="32" max="32" width="8.7109375" style="0" customWidth="1"/>
    <col min="33" max="33" width="8.7109375" style="0" hidden="1" customWidth="1"/>
    <col min="34" max="34" width="10.140625" style="0" hidden="1" customWidth="1"/>
    <col min="35" max="35" width="27.421875" style="0" hidden="1" customWidth="1"/>
    <col min="36" max="36" width="9.140625" style="0" hidden="1" customWidth="1"/>
    <col min="37" max="37" width="9.140625" style="247" hidden="1" customWidth="1"/>
    <col min="38" max="38" width="24.421875" style="0" hidden="1" customWidth="1"/>
    <col min="39" max="39" width="9.140625" style="0" hidden="1" customWidth="1"/>
    <col min="40" max="40" width="8.8515625" style="0" hidden="1" customWidth="1"/>
    <col min="41" max="42" width="8.8515625" style="0" customWidth="1"/>
  </cols>
  <sheetData>
    <row r="1" spans="1:30" ht="18">
      <c r="A1" s="1"/>
      <c r="B1" s="360" t="s">
        <v>79</v>
      </c>
      <c r="C1" s="361"/>
      <c r="D1" s="361"/>
      <c r="E1" s="361"/>
      <c r="F1" s="361"/>
      <c r="G1" s="361"/>
      <c r="H1" s="361"/>
      <c r="I1" s="361"/>
      <c r="J1" s="361"/>
      <c r="K1" s="362"/>
      <c r="M1" s="369" t="str">
        <f>AI26</f>
        <v>17/18U</v>
      </c>
      <c r="N1" s="370"/>
      <c r="O1" s="370"/>
      <c r="P1" s="370"/>
      <c r="Q1" s="370"/>
      <c r="R1" s="370"/>
      <c r="S1" s="371"/>
      <c r="T1" s="3"/>
      <c r="AD1" s="309" t="s">
        <v>34</v>
      </c>
    </row>
    <row r="2" spans="2:30" ht="18">
      <c r="B2" s="363"/>
      <c r="C2" s="364"/>
      <c r="D2" s="364"/>
      <c r="E2" s="364"/>
      <c r="F2" s="364"/>
      <c r="G2" s="364"/>
      <c r="H2" s="364"/>
      <c r="I2" s="364"/>
      <c r="J2" s="364"/>
      <c r="K2" s="365"/>
      <c r="M2" s="372"/>
      <c r="N2" s="373"/>
      <c r="O2" s="373"/>
      <c r="P2" s="373"/>
      <c r="Q2" s="373"/>
      <c r="R2" s="373"/>
      <c r="S2" s="374"/>
      <c r="T2" s="3"/>
      <c r="AD2" s="309" t="s">
        <v>35</v>
      </c>
    </row>
    <row r="3" spans="2:30" ht="18.75" thickBot="1">
      <c r="B3" s="366"/>
      <c r="C3" s="367"/>
      <c r="D3" s="367"/>
      <c r="E3" s="367"/>
      <c r="F3" s="367"/>
      <c r="G3" s="367"/>
      <c r="H3" s="367"/>
      <c r="I3" s="367"/>
      <c r="J3" s="367"/>
      <c r="K3" s="368"/>
      <c r="M3" s="375"/>
      <c r="N3" s="376"/>
      <c r="O3" s="376"/>
      <c r="P3" s="376"/>
      <c r="Q3" s="376"/>
      <c r="R3" s="376"/>
      <c r="S3" s="377"/>
      <c r="T3" s="3"/>
      <c r="AD3" s="309" t="s">
        <v>36</v>
      </c>
    </row>
    <row r="4" spans="2:30" ht="18.75" thickBot="1">
      <c r="B4" s="62"/>
      <c r="C4" s="62"/>
      <c r="D4" s="62"/>
      <c r="E4" s="62"/>
      <c r="F4" s="62"/>
      <c r="G4" s="62"/>
      <c r="H4" s="62"/>
      <c r="I4" s="62"/>
      <c r="J4" s="62"/>
      <c r="K4" s="62"/>
      <c r="L4" s="4"/>
      <c r="M4" s="3"/>
      <c r="N4" s="3"/>
      <c r="O4" s="3"/>
      <c r="P4" s="3"/>
      <c r="Q4" s="3"/>
      <c r="R4" s="3"/>
      <c r="S4" s="3"/>
      <c r="T4" s="3"/>
      <c r="AD4" s="309" t="s">
        <v>37</v>
      </c>
    </row>
    <row r="5" spans="2:30" ht="16.5" thickBot="1">
      <c r="B5" s="378" t="s">
        <v>193</v>
      </c>
      <c r="C5" s="379"/>
      <c r="D5" s="379"/>
      <c r="E5" s="379"/>
      <c r="F5" s="379"/>
      <c r="G5" s="379"/>
      <c r="H5" s="379"/>
      <c r="I5" s="379"/>
      <c r="J5" s="379"/>
      <c r="K5" s="379"/>
      <c r="L5" s="9"/>
      <c r="M5" s="378" t="s">
        <v>194</v>
      </c>
      <c r="N5" s="379"/>
      <c r="O5" s="379"/>
      <c r="P5" s="379"/>
      <c r="Q5" s="379"/>
      <c r="R5" s="379"/>
      <c r="S5" s="380"/>
      <c r="T5" s="9"/>
      <c r="AD5" s="309" t="s">
        <v>38</v>
      </c>
    </row>
    <row r="6" spans="2:30" ht="15.75">
      <c r="B6" s="171" t="s">
        <v>195</v>
      </c>
      <c r="C6" s="5"/>
      <c r="D6" s="63" t="str">
        <f>AI27</f>
        <v>Red Bank Regional HS</v>
      </c>
      <c r="E6" s="7"/>
      <c r="F6" s="8"/>
      <c r="G6" s="7"/>
      <c r="H6" s="43" t="str">
        <f>AI29</f>
        <v>Monmouth Regional HS</v>
      </c>
      <c r="I6" s="7"/>
      <c r="J6" s="8"/>
      <c r="K6" s="7"/>
      <c r="L6" s="9"/>
      <c r="M6" s="10"/>
      <c r="N6" s="10"/>
      <c r="O6" s="64"/>
      <c r="P6" s="10"/>
      <c r="Q6" s="10"/>
      <c r="R6" s="10"/>
      <c r="S6" s="10"/>
      <c r="T6" s="26"/>
      <c r="AD6" s="309" t="s">
        <v>39</v>
      </c>
    </row>
    <row r="7" spans="2:20" ht="15.75" thickBot="1">
      <c r="B7" s="173">
        <v>40726</v>
      </c>
      <c r="C7" s="4"/>
      <c r="D7" s="65" t="str">
        <f>AI28</f>
        <v>Varsity Field</v>
      </c>
      <c r="E7" s="12"/>
      <c r="F7" s="13" t="s">
        <v>196</v>
      </c>
      <c r="G7" s="9"/>
      <c r="H7" s="50" t="str">
        <f>AI30</f>
        <v>Varsity Field</v>
      </c>
      <c r="I7" s="12"/>
      <c r="J7" s="13" t="s">
        <v>196</v>
      </c>
      <c r="K7" s="9"/>
      <c r="L7" s="9"/>
      <c r="M7" s="66" t="s">
        <v>217</v>
      </c>
      <c r="N7" s="14" t="s">
        <v>198</v>
      </c>
      <c r="O7" s="67" t="s">
        <v>199</v>
      </c>
      <c r="P7" s="14" t="s">
        <v>200</v>
      </c>
      <c r="Q7" s="14" t="s">
        <v>130</v>
      </c>
      <c r="R7" s="14" t="s">
        <v>201</v>
      </c>
      <c r="S7" s="14" t="s">
        <v>202</v>
      </c>
      <c r="T7" s="26"/>
    </row>
    <row r="8" spans="2:33" ht="15.75" thickBot="1">
      <c r="B8" s="15"/>
      <c r="C8" s="16"/>
      <c r="D8" s="4"/>
      <c r="E8" s="4"/>
      <c r="F8" s="4"/>
      <c r="G8" s="4"/>
      <c r="H8" s="4"/>
      <c r="I8" s="4"/>
      <c r="J8" s="4"/>
      <c r="K8" s="9"/>
      <c r="L8" s="9"/>
      <c r="M8" s="18"/>
      <c r="N8" s="18"/>
      <c r="O8" s="18"/>
      <c r="P8" s="18"/>
      <c r="Q8" s="18"/>
      <c r="R8" s="18"/>
      <c r="S8" s="18"/>
      <c r="T8" s="18"/>
      <c r="U8" s="301"/>
      <c r="V8" s="34"/>
      <c r="W8" s="34"/>
      <c r="X8" s="34"/>
      <c r="Y8" s="34"/>
      <c r="Z8" s="34"/>
      <c r="AA8" s="34"/>
      <c r="AB8" s="34"/>
      <c r="AC8" s="34"/>
      <c r="AD8" s="34"/>
      <c r="AE8" s="301"/>
      <c r="AF8" s="34"/>
      <c r="AG8" s="68"/>
    </row>
    <row r="9" spans="2:35" ht="15.75" thickBot="1">
      <c r="B9" s="19">
        <v>0.3541666666666667</v>
      </c>
      <c r="C9" s="4"/>
      <c r="D9" s="36" t="str">
        <f>M9</f>
        <v>CK's Cardinals</v>
      </c>
      <c r="E9" s="69"/>
      <c r="F9" s="70">
        <v>0</v>
      </c>
      <c r="G9" s="9"/>
      <c r="H9" s="36" t="str">
        <f>M17</f>
        <v>NJ 9ers</v>
      </c>
      <c r="I9" s="69"/>
      <c r="J9" s="70">
        <v>7</v>
      </c>
      <c r="K9" s="9"/>
      <c r="L9" s="9"/>
      <c r="M9" s="71" t="str">
        <f>AI11</f>
        <v>CK's Cardinals</v>
      </c>
      <c r="N9" s="72">
        <f>(IF(F9&gt;F10,1,0))+(IF(F13&gt;F12,1,0))+(IF(F35&gt;F36,1,0))+(IF(F39&gt;F38,1,0))</f>
        <v>1</v>
      </c>
      <c r="O9" s="73">
        <f>(IF(F9&lt;F10,1,0))+(IF(F13&lt;F12,1,0))+(IF(F35&lt;F36,1,0))+(IF(F39&lt;F38,1,0))</f>
        <v>1</v>
      </c>
      <c r="P9" s="73">
        <f>IF(F9&lt;&gt;"",(IF(F9=F10,1,0)),0)+IF(F13&lt;&gt;"",(IF(F13=F12,1,0)),0)+IF(F35&lt;&gt;"",(IF(F35=F36,1,0)),0)+IF(F39&lt;&gt;"",(IF(F39=F38,1,0)),0)</f>
        <v>0</v>
      </c>
      <c r="Q9" s="73">
        <f>(N9*2)+(P9*1)</f>
        <v>2</v>
      </c>
      <c r="R9" s="73">
        <f>F10+F12+F36+F38</f>
        <v>12</v>
      </c>
      <c r="S9" s="74">
        <f>F9+F13+F35+F39</f>
        <v>4</v>
      </c>
      <c r="T9" s="87"/>
      <c r="V9" s="68"/>
      <c r="W9" s="68"/>
      <c r="X9" s="68"/>
      <c r="Y9" s="68"/>
      <c r="Z9" s="68"/>
      <c r="AA9" s="68"/>
      <c r="AB9" s="68"/>
      <c r="AC9" s="68"/>
      <c r="AD9" s="68"/>
      <c r="AF9" s="68"/>
      <c r="AG9" s="68"/>
      <c r="AH9" s="347" t="s">
        <v>116</v>
      </c>
      <c r="AI9" s="347"/>
    </row>
    <row r="10" spans="2:35" ht="15.75" thickBot="1">
      <c r="B10" s="22"/>
      <c r="C10" s="4"/>
      <c r="D10" s="39" t="str">
        <f>M11</f>
        <v>Matrix CP</v>
      </c>
      <c r="E10" s="75"/>
      <c r="F10" s="76">
        <v>9</v>
      </c>
      <c r="G10" s="9"/>
      <c r="H10" s="39" t="str">
        <f>M19</f>
        <v>Full Count Baseball</v>
      </c>
      <c r="I10" s="75"/>
      <c r="J10" s="76">
        <v>2</v>
      </c>
      <c r="K10" s="9"/>
      <c r="L10" s="9"/>
      <c r="M10" s="71" t="str">
        <f>AI12</f>
        <v>Highlander Academy</v>
      </c>
      <c r="N10" s="72">
        <f>(IF(F16&gt;F15,1,0))+(IF(F21&gt;F22,1,0))+(IF(F29&gt;F30,1,0))+(IF(F36&gt;F35,1,0))</f>
        <v>1</v>
      </c>
      <c r="O10" s="73">
        <f>(IF(F16&lt;F15,1,0))+(IF(F21&lt;F22,1,0))+(IF(F29&lt;F30,1,0))+(IF(F36&lt;F35,1,0))</f>
        <v>1</v>
      </c>
      <c r="P10" s="73">
        <f>IF(F16&lt;&gt;"",(IF(F16=F15,1,0)),0)+IF(F21&lt;&gt;"",(IF(F21=F22,1,0)),0)+IF(F29&lt;&gt;"",(IF(F29=F30,1,0)),0)+IF(F36&lt;&gt;"",(IF(F36=F35,1,0)),0)</f>
        <v>0</v>
      </c>
      <c r="Q10" s="73">
        <f>(N10*2)+(P10*1)</f>
        <v>2</v>
      </c>
      <c r="R10" s="73">
        <f>F15+F22+F30+F35</f>
        <v>7</v>
      </c>
      <c r="S10" s="74">
        <f>F16+F21+F29+F36</f>
        <v>9</v>
      </c>
      <c r="T10" s="87"/>
      <c r="U10" s="307"/>
      <c r="V10" s="28"/>
      <c r="W10" s="28"/>
      <c r="X10" s="28"/>
      <c r="Y10" s="28"/>
      <c r="Z10" s="28"/>
      <c r="AA10" s="28"/>
      <c r="AB10" s="28"/>
      <c r="AC10" s="28"/>
      <c r="AD10" s="34"/>
      <c r="AE10" s="302"/>
      <c r="AF10" s="33"/>
      <c r="AG10" s="33"/>
      <c r="AH10" s="348" t="s">
        <v>203</v>
      </c>
      <c r="AI10" s="349"/>
    </row>
    <row r="11" spans="2:38" ht="15.75" thickBot="1">
      <c r="B11" s="77"/>
      <c r="C11" s="78"/>
      <c r="D11" s="79"/>
      <c r="E11" s="80"/>
      <c r="F11" s="80"/>
      <c r="G11" s="9"/>
      <c r="H11" s="79"/>
      <c r="I11" s="80"/>
      <c r="J11" s="80"/>
      <c r="K11" s="9"/>
      <c r="L11" s="9"/>
      <c r="M11" s="71" t="str">
        <f>AI13</f>
        <v>Matrix CP</v>
      </c>
      <c r="N11" s="72">
        <f>(IF(F10&gt;F9,1,0))+(IF(F15&gt;F16,1,0))+(IF(F32&gt;F33,1,0))+(IF(F27&gt;F26,1,0))</f>
        <v>2</v>
      </c>
      <c r="O11" s="73">
        <f>(IF(F10&lt;F9,1,0))+(IF(F15&lt;F16,1,0))+(IF(F32&lt;F33,1,0))+(IF(F27&lt;F26,1,0))</f>
        <v>0</v>
      </c>
      <c r="P11" s="73">
        <f>IF(F9&lt;&gt;"",(IF(F10=F9,1,0)),0)+IF(F15&lt;&gt;"",(IF(F15=F16,1,0)),0)+IF(F32&lt;&gt;"",(IF(F32=F33,1,0)),0)+IF(F27&lt;&gt;"",(IF(F27=F26,1,0)),0)</f>
        <v>0</v>
      </c>
      <c r="Q11" s="73">
        <f>(N11*2)+(P11*1)</f>
        <v>4</v>
      </c>
      <c r="R11" s="73">
        <f>F9+F16+F26+F33</f>
        <v>4</v>
      </c>
      <c r="S11" s="74">
        <f>F10+F15+F27+F32</f>
        <v>15</v>
      </c>
      <c r="T11" s="87"/>
      <c r="U11" s="307"/>
      <c r="V11" s="28"/>
      <c r="W11" s="28"/>
      <c r="X11" s="28"/>
      <c r="Y11" s="28"/>
      <c r="Z11" s="28"/>
      <c r="AA11" s="28"/>
      <c r="AB11" s="28"/>
      <c r="AC11" s="28"/>
      <c r="AD11" s="34"/>
      <c r="AE11" s="302"/>
      <c r="AF11" s="33"/>
      <c r="AG11" s="33"/>
      <c r="AH11" s="81">
        <v>1</v>
      </c>
      <c r="AI11" s="295" t="s">
        <v>252</v>
      </c>
      <c r="AK11" s="247" t="s">
        <v>140</v>
      </c>
      <c r="AL11" s="82" t="s">
        <v>117</v>
      </c>
    </row>
    <row r="12" spans="2:38" ht="15.75" thickBot="1">
      <c r="B12" s="45">
        <v>0.4479166666666667</v>
      </c>
      <c r="C12" s="4"/>
      <c r="D12" s="36" t="str">
        <f>M12</f>
        <v>NYCD Knights</v>
      </c>
      <c r="E12" s="69"/>
      <c r="F12" s="70">
        <v>3</v>
      </c>
      <c r="G12" s="9"/>
      <c r="H12" s="36" t="str">
        <f>M20</f>
        <v>Frozen Ropes</v>
      </c>
      <c r="I12" s="69"/>
      <c r="J12" s="70">
        <v>7</v>
      </c>
      <c r="K12" s="9"/>
      <c r="L12" s="9"/>
      <c r="M12" s="71" t="str">
        <f>AI14</f>
        <v>NYCD Knights</v>
      </c>
      <c r="N12" s="74">
        <f>(IF(F12&gt;F13,1,0))+(IF(F19&gt;F18,1,0))+(IF(F26&gt;F27,1,0))+(IF(F30&gt;F29,1,0))</f>
        <v>0</v>
      </c>
      <c r="O12" s="73">
        <f>(IF(F12&lt;F13,1,0))+(IF(F19&lt;F18,1,0))+(IF(F26&lt;F27,1,0))+(IF(F30&lt;F29,1,0))</f>
        <v>2</v>
      </c>
      <c r="P12" s="73">
        <f>IF(F12&lt;&gt;"",(IF(F12=F13,1,0)),0)+IF(F19&lt;&gt;"",(IF(F19=F18,1,0)),0)+IF(F26&lt;&gt;"",(IF(F26=F27,1,0)),0)+IF(F30&lt;&gt;"",(IF(F30=F29,1,0)),0)</f>
        <v>0</v>
      </c>
      <c r="Q12" s="73">
        <f>(N12*2)+(P12*1)</f>
        <v>0</v>
      </c>
      <c r="R12" s="73">
        <f>F13+F18+F27+F29</f>
        <v>12</v>
      </c>
      <c r="S12" s="74">
        <f>F12++F19+F26+F30</f>
        <v>9</v>
      </c>
      <c r="T12" s="87"/>
      <c r="V12" s="68"/>
      <c r="W12" s="68"/>
      <c r="X12" s="68"/>
      <c r="Y12" s="68"/>
      <c r="Z12" s="68"/>
      <c r="AA12" s="68"/>
      <c r="AB12" s="68"/>
      <c r="AC12" s="68"/>
      <c r="AD12" s="68"/>
      <c r="AF12" s="68"/>
      <c r="AG12" s="68"/>
      <c r="AH12" s="83">
        <v>2</v>
      </c>
      <c r="AI12" s="295" t="s">
        <v>119</v>
      </c>
      <c r="AK12" s="247" t="s">
        <v>140</v>
      </c>
      <c r="AL12" s="84" t="s">
        <v>27</v>
      </c>
    </row>
    <row r="13" spans="2:44" ht="15.75" thickBot="1">
      <c r="B13" s="22"/>
      <c r="C13" s="4"/>
      <c r="D13" s="39" t="str">
        <f>M9</f>
        <v>CK's Cardinals</v>
      </c>
      <c r="E13" s="75"/>
      <c r="F13" s="76">
        <v>4</v>
      </c>
      <c r="G13" s="9"/>
      <c r="H13" s="39" t="str">
        <f>M17</f>
        <v>NJ 9ers</v>
      </c>
      <c r="I13" s="75"/>
      <c r="J13" s="76">
        <v>0</v>
      </c>
      <c r="K13" s="9"/>
      <c r="L13" s="9"/>
      <c r="M13" s="71" t="str">
        <f>AI15</f>
        <v>Langan Baseball</v>
      </c>
      <c r="N13" s="74">
        <f>(IF(F18&gt;F19,1,0))+(IF(F22&gt;F21,1,0))+(IF(F33&gt;F32,1,0))+(IF(F38&gt;F39,1,0))</f>
        <v>1</v>
      </c>
      <c r="O13" s="73">
        <f>(IF(F18&lt;F19,1,0))+(IF(F22&lt;F21,1,0))+(IF(F33&lt;F32,1,0))+(IF(F38&lt;F39,1,0))</f>
        <v>1</v>
      </c>
      <c r="P13" s="73">
        <f>IF(F18&lt;&gt;"",(IF(F18=F19,1,0)),0)+IF(F22&lt;&gt;"",(IF(F22=F21,1,0)),0)+IF(F32&lt;&gt;"",(IF(F33=F32,1,0)),0)+IF(F38&lt;&gt;"",(IF(F38=F39,1,0)),0)</f>
        <v>0</v>
      </c>
      <c r="Q13" s="73">
        <f>(N13*2)+(P13*1)</f>
        <v>2</v>
      </c>
      <c r="R13" s="73">
        <f>F19+F21+F32+F39</f>
        <v>11</v>
      </c>
      <c r="S13" s="74">
        <f>F18+F22+F33+F38</f>
        <v>9</v>
      </c>
      <c r="T13" s="87"/>
      <c r="U13" s="307"/>
      <c r="V13" s="28"/>
      <c r="W13" s="28"/>
      <c r="X13" s="28"/>
      <c r="Y13" s="28"/>
      <c r="Z13" s="28"/>
      <c r="AA13" s="28"/>
      <c r="AB13" s="28"/>
      <c r="AC13" s="28"/>
      <c r="AD13" s="34"/>
      <c r="AE13" s="302"/>
      <c r="AF13" s="33"/>
      <c r="AG13" s="33"/>
      <c r="AH13" s="83">
        <v>3</v>
      </c>
      <c r="AI13" s="82" t="s">
        <v>118</v>
      </c>
      <c r="AK13" s="247" t="s">
        <v>140</v>
      </c>
      <c r="AL13" s="84" t="s">
        <v>252</v>
      </c>
      <c r="AQ13" s="85"/>
      <c r="AR13" s="86"/>
    </row>
    <row r="14" spans="2:44" ht="15.75" thickBot="1">
      <c r="B14" s="77"/>
      <c r="C14" s="78"/>
      <c r="D14" s="79"/>
      <c r="E14" s="80"/>
      <c r="F14" s="80"/>
      <c r="G14" s="9"/>
      <c r="H14" s="79"/>
      <c r="I14" s="80"/>
      <c r="J14" s="80"/>
      <c r="K14" s="9"/>
      <c r="L14" s="9"/>
      <c r="M14" s="26"/>
      <c r="N14" s="87"/>
      <c r="O14" s="87"/>
      <c r="P14" s="26"/>
      <c r="Q14" s="26"/>
      <c r="R14" s="26"/>
      <c r="S14" s="88"/>
      <c r="T14" s="26"/>
      <c r="U14" s="307"/>
      <c r="V14" s="28"/>
      <c r="W14" s="28"/>
      <c r="X14" s="28"/>
      <c r="Y14" s="28"/>
      <c r="Z14" s="28"/>
      <c r="AA14" s="28"/>
      <c r="AB14" s="28"/>
      <c r="AC14" s="28"/>
      <c r="AD14" s="34"/>
      <c r="AE14" s="302"/>
      <c r="AF14" s="33"/>
      <c r="AG14" s="33"/>
      <c r="AH14" s="83">
        <v>4</v>
      </c>
      <c r="AI14" s="295" t="s">
        <v>27</v>
      </c>
      <c r="AK14" s="247" t="s">
        <v>140</v>
      </c>
      <c r="AL14" s="84" t="s">
        <v>69</v>
      </c>
      <c r="AQ14" s="85"/>
      <c r="AR14" s="86"/>
    </row>
    <row r="15" spans="2:44" ht="15">
      <c r="B15" s="45">
        <v>0.041666666666666664</v>
      </c>
      <c r="C15" s="4"/>
      <c r="D15" s="36" t="str">
        <f>M11</f>
        <v>Matrix CP</v>
      </c>
      <c r="E15" s="69"/>
      <c r="F15" s="70">
        <v>6</v>
      </c>
      <c r="G15" s="9"/>
      <c r="H15" s="36" t="str">
        <f>M19</f>
        <v>Full Count Baseball</v>
      </c>
      <c r="I15" s="69"/>
      <c r="J15" s="70">
        <v>2</v>
      </c>
      <c r="K15" s="9"/>
      <c r="L15" s="9"/>
      <c r="M15" s="10"/>
      <c r="N15" s="10"/>
      <c r="O15" s="89"/>
      <c r="P15" s="10"/>
      <c r="Q15" s="10"/>
      <c r="R15" s="10"/>
      <c r="S15" s="90"/>
      <c r="T15" s="26"/>
      <c r="V15" s="68"/>
      <c r="W15" s="68"/>
      <c r="X15" s="68"/>
      <c r="Y15" s="68"/>
      <c r="Z15" s="68"/>
      <c r="AA15" s="68"/>
      <c r="AB15" s="68"/>
      <c r="AC15" s="68"/>
      <c r="AD15" s="68"/>
      <c r="AF15" s="68"/>
      <c r="AG15" s="68"/>
      <c r="AH15" s="83">
        <v>5</v>
      </c>
      <c r="AI15" s="295" t="s">
        <v>69</v>
      </c>
      <c r="AK15" s="247" t="s">
        <v>140</v>
      </c>
      <c r="AL15" s="84" t="s">
        <v>118</v>
      </c>
      <c r="AQ15" s="85"/>
      <c r="AR15" s="86"/>
    </row>
    <row r="16" spans="2:44" ht="15.75" thickBot="1">
      <c r="B16" s="22"/>
      <c r="C16" s="4"/>
      <c r="D16" s="39" t="str">
        <f>M10</f>
        <v>Highlander Academy</v>
      </c>
      <c r="E16" s="75"/>
      <c r="F16" s="76">
        <v>4</v>
      </c>
      <c r="G16" s="9"/>
      <c r="H16" s="39" t="str">
        <f>M18</f>
        <v>Rampage Baseball</v>
      </c>
      <c r="I16" s="75"/>
      <c r="J16" s="76">
        <v>1</v>
      </c>
      <c r="K16" s="9"/>
      <c r="L16" s="9"/>
      <c r="M16" s="91" t="s">
        <v>221</v>
      </c>
      <c r="N16" s="14" t="s">
        <v>198</v>
      </c>
      <c r="O16" s="92" t="s">
        <v>199</v>
      </c>
      <c r="P16" s="14" t="s">
        <v>200</v>
      </c>
      <c r="Q16" s="14" t="s">
        <v>130</v>
      </c>
      <c r="R16" s="14" t="s">
        <v>201</v>
      </c>
      <c r="S16" s="93" t="s">
        <v>202</v>
      </c>
      <c r="T16" s="26"/>
      <c r="U16" s="307"/>
      <c r="V16" s="28"/>
      <c r="W16" s="28"/>
      <c r="X16" s="28"/>
      <c r="Y16" s="28"/>
      <c r="Z16" s="28"/>
      <c r="AA16" s="28"/>
      <c r="AB16" s="28"/>
      <c r="AC16" s="28"/>
      <c r="AD16" s="34"/>
      <c r="AE16" s="302"/>
      <c r="AF16" s="33"/>
      <c r="AG16" s="33"/>
      <c r="AH16" s="94">
        <v>6</v>
      </c>
      <c r="AI16" s="97" t="s">
        <v>111</v>
      </c>
      <c r="AK16" s="247" t="s">
        <v>140</v>
      </c>
      <c r="AL16" s="95" t="s">
        <v>167</v>
      </c>
      <c r="AQ16" s="85"/>
      <c r="AR16" s="86"/>
    </row>
    <row r="17" spans="2:44" ht="15.75" thickBot="1">
      <c r="B17" s="77"/>
      <c r="C17" s="78"/>
      <c r="D17" s="79"/>
      <c r="E17" s="80"/>
      <c r="F17" s="80"/>
      <c r="G17" s="9"/>
      <c r="H17" s="79"/>
      <c r="I17" s="80"/>
      <c r="J17" s="80"/>
      <c r="K17" s="9"/>
      <c r="L17" s="9"/>
      <c r="M17" s="96" t="str">
        <f>AI16</f>
        <v>NJ 9ers</v>
      </c>
      <c r="N17" s="74">
        <f>(IF(J9&gt;J10,1,0))+(IF(J13&gt;J12,1,0))+(IF(J35&gt;J36,1,0))+(IF(J39&gt;J38,1,0))</f>
        <v>1</v>
      </c>
      <c r="O17" s="74">
        <f>(IF(J9&lt;J10,1,0))+(IF(J13&lt;J12,1,0))+(IF(J35&lt;J36,1,0))+(IF(J39&lt;J38,1,0))</f>
        <v>1</v>
      </c>
      <c r="P17" s="73">
        <f>IF(J9&lt;&gt;"",(IF(J9=J10,1,0)),0)+IF(J13&lt;&gt;"",(IF(J13=J12,1,0)),0)+IF(J35&lt;&gt;"",(IF(J35=J36,1,0)),0)+IF(J39&lt;&gt;"",(IF(J39=J38,1,0)),0)</f>
        <v>0</v>
      </c>
      <c r="Q17" s="73">
        <f>(N17*2)+(P17*1)</f>
        <v>2</v>
      </c>
      <c r="R17" s="73">
        <f>J10+J12+J36+J38</f>
        <v>9</v>
      </c>
      <c r="S17" s="74">
        <f>J9+J13+J35+J39</f>
        <v>7</v>
      </c>
      <c r="T17" s="87"/>
      <c r="U17" s="307"/>
      <c r="V17" s="357" t="s">
        <v>133</v>
      </c>
      <c r="W17" s="358"/>
      <c r="X17" s="28"/>
      <c r="Y17" s="28"/>
      <c r="Z17" s="28"/>
      <c r="AA17" s="28"/>
      <c r="AB17" s="28"/>
      <c r="AC17" s="28"/>
      <c r="AD17" s="34"/>
      <c r="AE17" s="302"/>
      <c r="AF17" s="33"/>
      <c r="AG17" s="33"/>
      <c r="AH17" s="94">
        <v>7</v>
      </c>
      <c r="AI17" s="97" t="s">
        <v>120</v>
      </c>
      <c r="AK17" s="247" t="s">
        <v>140</v>
      </c>
      <c r="AL17" s="95" t="s">
        <v>119</v>
      </c>
      <c r="AQ17" s="85"/>
      <c r="AR17" s="86"/>
    </row>
    <row r="18" spans="2:44" ht="15.75" thickBot="1">
      <c r="B18" s="30">
        <v>0.13541666666666666</v>
      </c>
      <c r="C18" s="4"/>
      <c r="D18" s="36" t="str">
        <f>M13</f>
        <v>Langan Baseball</v>
      </c>
      <c r="E18" s="69"/>
      <c r="F18" s="70">
        <v>8</v>
      </c>
      <c r="G18" s="9"/>
      <c r="H18" s="36" t="str">
        <f>M21</f>
        <v>Matrix Prospects</v>
      </c>
      <c r="I18" s="69"/>
      <c r="J18" s="70">
        <v>5</v>
      </c>
      <c r="K18" s="9"/>
      <c r="L18" s="9"/>
      <c r="M18" s="96" t="str">
        <f>AI17</f>
        <v>Rampage Baseball</v>
      </c>
      <c r="N18" s="74">
        <f>(IF(J16&gt;J15,1,0))+(IF(J21&gt;J22,1,0))+(IF(J29&gt;J30,1,0))+(IF(J36&gt;J35,1,0))</f>
        <v>0</v>
      </c>
      <c r="O18" s="74">
        <f>(IF(J16&lt;J15,1,0))+(IF(J21&lt;J22,1,0))+(IF(J29&lt;J30,1,0))+(IF(J36&lt;J35,1,0))</f>
        <v>2</v>
      </c>
      <c r="P18" s="73">
        <f>IF(J16&lt;&gt;"",(IF(J16=J15,1,0)),0)+IF(J21&lt;&gt;"",(IF(J21=J22,1,0)),0)+IF(J29&lt;&gt;"",(IF(J29=J30,1,0)),0)+IF(J36&lt;&gt;"",(IF(J36=J35,1,0)),0)</f>
        <v>0</v>
      </c>
      <c r="Q18" s="73">
        <f>(N18*2)+(P18*1)</f>
        <v>0</v>
      </c>
      <c r="R18" s="73">
        <f>J15+J22+J30+J35</f>
        <v>13</v>
      </c>
      <c r="S18" s="74">
        <f>J16+J21+J29+J36</f>
        <v>2</v>
      </c>
      <c r="T18" s="87"/>
      <c r="V18" s="284">
        <v>1</v>
      </c>
      <c r="W18" s="285" t="s">
        <v>130</v>
      </c>
      <c r="X18" s="281"/>
      <c r="Y18" s="281"/>
      <c r="Z18" s="281"/>
      <c r="AA18" s="281"/>
      <c r="AB18" s="281"/>
      <c r="AC18" s="281"/>
      <c r="AD18" s="68"/>
      <c r="AF18" s="68"/>
      <c r="AG18" s="68"/>
      <c r="AH18" s="94">
        <v>8</v>
      </c>
      <c r="AI18" s="97" t="s">
        <v>117</v>
      </c>
      <c r="AK18" s="247" t="s">
        <v>140</v>
      </c>
      <c r="AL18" s="97" t="s">
        <v>120</v>
      </c>
      <c r="AQ18" s="85"/>
      <c r="AR18" s="86"/>
    </row>
    <row r="19" spans="2:44" ht="15.75" thickBot="1">
      <c r="B19" s="31"/>
      <c r="C19" s="4"/>
      <c r="D19" s="39" t="str">
        <f>M12</f>
        <v>NYCD Knights</v>
      </c>
      <c r="E19" s="75"/>
      <c r="F19" s="76">
        <v>6</v>
      </c>
      <c r="G19" s="9"/>
      <c r="H19" s="39" t="str">
        <f>M20</f>
        <v>Frozen Ropes</v>
      </c>
      <c r="I19" s="75"/>
      <c r="J19" s="76">
        <v>1</v>
      </c>
      <c r="K19" s="9"/>
      <c r="L19" s="9"/>
      <c r="M19" s="96" t="str">
        <f>AI18</f>
        <v>Full Count Baseball</v>
      </c>
      <c r="N19" s="74">
        <f>(IF(J10&gt;J9,1,0))+(IF(J15&gt;J16,1,0))+(IF(J32&gt;J33,1,0))+(IF(J27&gt;J26,1,0))</f>
        <v>1</v>
      </c>
      <c r="O19" s="74">
        <f>(IF(J10&lt;J9,1,0))+(IF(J15&lt;J16,1,0))+(IF(J32&lt;J33,1,0))+(IF(J27&lt;J26,1,0))</f>
        <v>1</v>
      </c>
      <c r="P19" s="73">
        <f>IF(J10&lt;&gt;"",(IF(J10=J9,1,0)),0)+IF(J15&lt;&gt;"",(IF(J15=J16,1,0)),0)+IF(J32&lt;&gt;"",(IF(J32=J33,1,0)),0)+IF(J27&lt;&gt;"",(IF(J27=J26,1,0)),0)</f>
        <v>0</v>
      </c>
      <c r="Q19" s="73">
        <f>(N19*2)+(P19*1)</f>
        <v>2</v>
      </c>
      <c r="R19" s="73">
        <f>J9+J16+J26+J33</f>
        <v>8</v>
      </c>
      <c r="S19" s="74">
        <f>J10+J15+J27+J32</f>
        <v>4</v>
      </c>
      <c r="T19" s="87"/>
      <c r="U19" s="307"/>
      <c r="V19" s="282">
        <v>2</v>
      </c>
      <c r="W19" s="283" t="s">
        <v>131</v>
      </c>
      <c r="X19" s="291"/>
      <c r="Y19" s="291"/>
      <c r="Z19" s="291"/>
      <c r="AA19" s="291"/>
      <c r="AB19" s="291"/>
      <c r="AC19" s="291"/>
      <c r="AD19" s="34"/>
      <c r="AE19" s="302"/>
      <c r="AF19" s="33"/>
      <c r="AG19" s="33"/>
      <c r="AH19" s="94">
        <v>9</v>
      </c>
      <c r="AI19" s="97" t="s">
        <v>248</v>
      </c>
      <c r="AK19" s="247" t="s">
        <v>140</v>
      </c>
      <c r="AL19" s="95" t="s">
        <v>111</v>
      </c>
      <c r="AQ19" s="85"/>
      <c r="AR19" s="86"/>
    </row>
    <row r="20" spans="2:44" ht="15.75" thickBot="1">
      <c r="B20" s="77"/>
      <c r="C20" s="78"/>
      <c r="D20" s="79"/>
      <c r="E20" s="80"/>
      <c r="F20" s="80"/>
      <c r="G20" s="9"/>
      <c r="H20" s="79"/>
      <c r="I20" s="80"/>
      <c r="J20" s="80"/>
      <c r="K20" s="9"/>
      <c r="L20" s="9"/>
      <c r="M20" s="96" t="str">
        <f>AI19</f>
        <v>Frozen Ropes</v>
      </c>
      <c r="N20" s="74">
        <f>(IF(J12&gt;J13,1,0))+(IF(J19&gt;J18,1,0))+(IF(J26&gt;J27,1,0))+(IF(J30&gt;J29,1,0))</f>
        <v>1</v>
      </c>
      <c r="O20" s="74">
        <f>(IF(J12&lt;J13,1,0))+(IF(J19&lt;J18,1,0))+(IF(J26&lt;J27,1,0))+(IF(J30&lt;J29,1,0))</f>
        <v>1</v>
      </c>
      <c r="P20" s="73">
        <f>IF(J12&lt;&gt;"",(IF(J12=J13,1,0)),0)+IF(J19&lt;&gt;"",(IF(J19=J18,1,0)),0)+IF(J26&lt;&gt;"",(IF(J26=J27,1,0)),0)+IF(J30&lt;&gt;"",(IF(J30=J29,1,0)),0)</f>
        <v>0</v>
      </c>
      <c r="Q20" s="73">
        <f>(N20*2)+(P20*1)</f>
        <v>2</v>
      </c>
      <c r="R20" s="73">
        <f>J13+J18+J27+J29</f>
        <v>5</v>
      </c>
      <c r="S20" s="74">
        <f>J12++J19+J26+J30</f>
        <v>8</v>
      </c>
      <c r="T20" s="87"/>
      <c r="U20" s="307"/>
      <c r="V20" s="282">
        <v>3</v>
      </c>
      <c r="W20" s="277" t="s">
        <v>132</v>
      </c>
      <c r="X20" s="281"/>
      <c r="Y20" s="281"/>
      <c r="Z20" s="281"/>
      <c r="AA20" s="281"/>
      <c r="AB20" s="281"/>
      <c r="AC20" s="281"/>
      <c r="AD20" s="34"/>
      <c r="AE20" s="302"/>
      <c r="AF20" s="33"/>
      <c r="AG20" s="33"/>
      <c r="AH20" s="94">
        <v>10</v>
      </c>
      <c r="AI20" s="97" t="s">
        <v>121</v>
      </c>
      <c r="AK20" s="247" t="s">
        <v>140</v>
      </c>
      <c r="AL20" s="95" t="s">
        <v>121</v>
      </c>
      <c r="AQ20" s="85"/>
      <c r="AR20" s="86"/>
    </row>
    <row r="21" spans="2:44" ht="15.75" thickBot="1">
      <c r="B21" s="30">
        <v>0.22916666666666666</v>
      </c>
      <c r="C21" s="4"/>
      <c r="D21" s="20" t="str">
        <f>M10</f>
        <v>Highlander Academy</v>
      </c>
      <c r="E21" s="98"/>
      <c r="F21" s="70">
        <v>5</v>
      </c>
      <c r="G21" s="9"/>
      <c r="H21" s="20" t="str">
        <f>M18</f>
        <v>Rampage Baseball</v>
      </c>
      <c r="I21" s="69"/>
      <c r="J21" s="70">
        <v>1</v>
      </c>
      <c r="K21" s="9"/>
      <c r="L21" s="9"/>
      <c r="M21" s="96" t="str">
        <f>AI20</f>
        <v>Matrix Prospects</v>
      </c>
      <c r="N21" s="74">
        <f>(IF(J18&gt;J19,1,0))+(IF(J22&gt;J21,1,0))+(IF(J33&gt;J32,1,0))+(IF(J38&gt;J39,1,0))</f>
        <v>2</v>
      </c>
      <c r="O21" s="74">
        <f>(IF(J18&lt;J19,1,0))+(IF(J22&lt;J21,1,0))+(IF(J33&lt;J32,1,0))+(IF(J38&lt;J39,1,0))</f>
        <v>0</v>
      </c>
      <c r="P21" s="73">
        <f>IF(J18&lt;&gt;"",(IF(J18=J19,1,0)),0)+IF(J22&lt;&gt;"",(IF(J22=J21,1,0)),0)+IF(J33&lt;&gt;"",(IF(J33=J32,1,0)),0)+IF(J38&lt;&gt;"",(IF(J38=J39,1,0)),0)</f>
        <v>0</v>
      </c>
      <c r="Q21" s="73">
        <f>(N21*2)+(P21*1)</f>
        <v>4</v>
      </c>
      <c r="R21" s="73">
        <f>J19+J21+J32+J39</f>
        <v>2</v>
      </c>
      <c r="S21" s="74">
        <f>J18+J22+J33+J38</f>
        <v>16</v>
      </c>
      <c r="T21" s="87"/>
      <c r="W21" s="328" t="s">
        <v>134</v>
      </c>
      <c r="X21" s="328"/>
      <c r="Y21" s="328"/>
      <c r="Z21" s="328"/>
      <c r="AA21" s="328"/>
      <c r="AB21" s="328"/>
      <c r="AC21" s="328"/>
      <c r="AD21" s="68"/>
      <c r="AF21" s="68"/>
      <c r="AG21" s="68"/>
      <c r="AH21" s="143">
        <v>11</v>
      </c>
      <c r="AI21" s="144"/>
      <c r="AQ21" s="85"/>
      <c r="AR21" s="86"/>
    </row>
    <row r="22" spans="2:44" ht="15.75" thickBot="1">
      <c r="B22" s="31"/>
      <c r="C22" s="16"/>
      <c r="D22" s="23" t="str">
        <f>M13</f>
        <v>Langan Baseball</v>
      </c>
      <c r="E22" s="101"/>
      <c r="F22" s="76">
        <v>1</v>
      </c>
      <c r="G22" s="12"/>
      <c r="H22" s="23" t="str">
        <f>M21</f>
        <v>Matrix Prospects</v>
      </c>
      <c r="I22" s="75"/>
      <c r="J22" s="76">
        <v>11</v>
      </c>
      <c r="K22" s="9"/>
      <c r="L22" s="9"/>
      <c r="R22" s="9"/>
      <c r="S22" s="102"/>
      <c r="T22" s="9"/>
      <c r="U22" s="307"/>
      <c r="V22" s="357" t="s">
        <v>129</v>
      </c>
      <c r="W22" s="359"/>
      <c r="X22" s="292" t="s">
        <v>198</v>
      </c>
      <c r="Y22" s="293" t="s">
        <v>199</v>
      </c>
      <c r="Z22" s="292" t="s">
        <v>200</v>
      </c>
      <c r="AA22" s="292" t="s">
        <v>130</v>
      </c>
      <c r="AB22" s="292" t="s">
        <v>201</v>
      </c>
      <c r="AC22" s="292" t="s">
        <v>202</v>
      </c>
      <c r="AD22" s="34"/>
      <c r="AE22" s="301"/>
      <c r="AF22" s="34"/>
      <c r="AG22" s="34"/>
      <c r="AH22" s="143">
        <v>12</v>
      </c>
      <c r="AI22" s="144"/>
      <c r="AQ22" s="85"/>
      <c r="AR22" s="86"/>
    </row>
    <row r="23" spans="2:44" ht="15.75" thickBot="1">
      <c r="B23" s="4"/>
      <c r="G23" s="9"/>
      <c r="K23" s="4"/>
      <c r="L23" s="9"/>
      <c r="M23" s="103" t="s">
        <v>222</v>
      </c>
      <c r="N23" s="350" t="s">
        <v>197</v>
      </c>
      <c r="O23" s="351"/>
      <c r="P23" s="351"/>
      <c r="Q23" s="351"/>
      <c r="R23" s="351"/>
      <c r="S23" s="352"/>
      <c r="T23" s="316"/>
      <c r="V23" s="286" t="s">
        <v>217</v>
      </c>
      <c r="W23" s="71"/>
      <c r="X23" s="72"/>
      <c r="Y23" s="73"/>
      <c r="Z23" s="73"/>
      <c r="AA23" s="73"/>
      <c r="AB23" s="73"/>
      <c r="AC23" s="74"/>
      <c r="AD23" s="68"/>
      <c r="AF23" s="68"/>
      <c r="AG23" s="68"/>
      <c r="AH23" s="143">
        <v>13</v>
      </c>
      <c r="AI23" s="144"/>
      <c r="AQ23" s="85"/>
      <c r="AR23" s="86"/>
    </row>
    <row r="24" spans="2:44" ht="15.75" thickBot="1">
      <c r="B24" s="171" t="s">
        <v>208</v>
      </c>
      <c r="C24" s="5"/>
      <c r="D24" s="63" t="str">
        <f>H6</f>
        <v>Monmouth Regional HS</v>
      </c>
      <c r="E24" s="7"/>
      <c r="F24" s="8"/>
      <c r="G24" s="7"/>
      <c r="H24" s="6" t="str">
        <f>D6</f>
        <v>Red Bank Regional HS</v>
      </c>
      <c r="I24" s="7"/>
      <c r="J24" s="8"/>
      <c r="K24" s="9"/>
      <c r="L24" s="9"/>
      <c r="M24" s="40">
        <v>1</v>
      </c>
      <c r="N24" s="353" t="s">
        <v>261</v>
      </c>
      <c r="O24" s="323"/>
      <c r="P24" s="323"/>
      <c r="Q24" s="323"/>
      <c r="R24" s="323"/>
      <c r="S24" s="324"/>
      <c r="T24" s="131"/>
      <c r="V24" s="286" t="s">
        <v>217</v>
      </c>
      <c r="W24" s="288"/>
      <c r="X24" s="282"/>
      <c r="Y24" s="282"/>
      <c r="Z24" s="282"/>
      <c r="AA24" s="282"/>
      <c r="AB24" s="282"/>
      <c r="AC24" s="282"/>
      <c r="AH24" s="143">
        <v>14</v>
      </c>
      <c r="AI24" s="144"/>
      <c r="AQ24" s="85"/>
      <c r="AR24" s="86"/>
    </row>
    <row r="25" spans="2:44" ht="15.75" thickBot="1">
      <c r="B25" s="174">
        <v>40727</v>
      </c>
      <c r="C25" s="16"/>
      <c r="D25" s="65" t="str">
        <f>D7</f>
        <v>Varsity Field</v>
      </c>
      <c r="E25" s="9"/>
      <c r="F25" s="104" t="s">
        <v>196</v>
      </c>
      <c r="G25" s="9"/>
      <c r="H25" s="11" t="str">
        <f>H7</f>
        <v>Varsity Field</v>
      </c>
      <c r="I25" s="9"/>
      <c r="J25" s="104" t="s">
        <v>196</v>
      </c>
      <c r="K25" s="9"/>
      <c r="L25" s="9"/>
      <c r="M25" s="41">
        <v>2</v>
      </c>
      <c r="N25" s="354" t="s">
        <v>262</v>
      </c>
      <c r="O25" s="355"/>
      <c r="P25" s="355"/>
      <c r="Q25" s="355"/>
      <c r="R25" s="355"/>
      <c r="S25" s="356"/>
      <c r="T25" s="131"/>
      <c r="V25" s="287" t="s">
        <v>221</v>
      </c>
      <c r="W25" s="282"/>
      <c r="X25" s="282"/>
      <c r="Y25" s="282"/>
      <c r="Z25" s="282"/>
      <c r="AA25" s="282"/>
      <c r="AB25" s="282"/>
      <c r="AC25" s="282"/>
      <c r="AH25" s="145">
        <v>15</v>
      </c>
      <c r="AI25" s="146"/>
      <c r="AQ25" s="85"/>
      <c r="AR25" s="86"/>
    </row>
    <row r="26" spans="2:44" ht="15.75" thickBot="1">
      <c r="B26" s="45">
        <v>0.3541666666666667</v>
      </c>
      <c r="C26" s="4"/>
      <c r="D26" s="36" t="str">
        <f>M12</f>
        <v>NYCD Knights</v>
      </c>
      <c r="E26" s="69"/>
      <c r="F26" s="70"/>
      <c r="G26" s="9"/>
      <c r="H26" s="36" t="str">
        <f>M20</f>
        <v>Frozen Ropes</v>
      </c>
      <c r="I26" s="69"/>
      <c r="J26" s="70"/>
      <c r="K26" s="9"/>
      <c r="L26" s="9"/>
      <c r="M26" s="41">
        <v>3</v>
      </c>
      <c r="N26" s="354" t="s">
        <v>263</v>
      </c>
      <c r="O26" s="355"/>
      <c r="P26" s="355"/>
      <c r="Q26" s="355"/>
      <c r="R26" s="355"/>
      <c r="S26" s="356"/>
      <c r="T26" s="131"/>
      <c r="V26" s="287" t="s">
        <v>221</v>
      </c>
      <c r="W26" s="282"/>
      <c r="X26" s="282"/>
      <c r="Y26" s="282"/>
      <c r="Z26" s="282"/>
      <c r="AA26" s="282"/>
      <c r="AB26" s="282"/>
      <c r="AC26" s="282"/>
      <c r="AH26" s="107" t="s">
        <v>223</v>
      </c>
      <c r="AI26" s="108" t="s">
        <v>116</v>
      </c>
      <c r="AQ26" s="85"/>
      <c r="AR26" s="86"/>
    </row>
    <row r="27" spans="2:44" ht="15.75" thickBot="1">
      <c r="B27" s="22"/>
      <c r="C27" s="4"/>
      <c r="D27" s="39" t="str">
        <f>M11</f>
        <v>Matrix CP</v>
      </c>
      <c r="E27" s="75"/>
      <c r="F27" s="76"/>
      <c r="G27" s="9"/>
      <c r="H27" s="39" t="str">
        <f>M19</f>
        <v>Full Count Baseball</v>
      </c>
      <c r="I27" s="75"/>
      <c r="J27" s="76"/>
      <c r="K27" s="9"/>
      <c r="L27" s="9"/>
      <c r="M27" s="42">
        <v>4</v>
      </c>
      <c r="N27" s="329" t="s">
        <v>264</v>
      </c>
      <c r="O27" s="326"/>
      <c r="P27" s="326"/>
      <c r="Q27" s="326"/>
      <c r="R27" s="326"/>
      <c r="S27" s="327"/>
      <c r="T27" s="131"/>
      <c r="AH27" s="109" t="s">
        <v>207</v>
      </c>
      <c r="AI27" s="110" t="s">
        <v>128</v>
      </c>
      <c r="AQ27" s="85"/>
      <c r="AR27" s="86"/>
    </row>
    <row r="28" spans="2:44" ht="15.75" thickBot="1">
      <c r="B28" s="77"/>
      <c r="C28" s="78"/>
      <c r="D28" s="79"/>
      <c r="E28" s="80"/>
      <c r="F28" s="80"/>
      <c r="G28" s="9"/>
      <c r="H28" s="79"/>
      <c r="I28" s="80"/>
      <c r="J28" s="80"/>
      <c r="K28" s="9"/>
      <c r="L28" s="9"/>
      <c r="M28" s="68"/>
      <c r="N28" s="68"/>
      <c r="O28" s="68"/>
      <c r="P28" s="68"/>
      <c r="Q28" s="68"/>
      <c r="R28" s="68"/>
      <c r="S28" s="28"/>
      <c r="T28" s="28"/>
      <c r="AH28" s="111"/>
      <c r="AI28" s="112" t="s">
        <v>187</v>
      </c>
      <c r="AQ28" s="85"/>
      <c r="AR28" s="86"/>
    </row>
    <row r="29" spans="2:44" ht="15">
      <c r="B29" s="30">
        <v>0.4479166666666667</v>
      </c>
      <c r="C29" s="4"/>
      <c r="D29" s="36" t="str">
        <f>M10</f>
        <v>Highlander Academy</v>
      </c>
      <c r="E29" s="69"/>
      <c r="F29" s="70"/>
      <c r="G29" s="9"/>
      <c r="H29" s="36" t="str">
        <f>M18</f>
        <v>Rampage Baseball</v>
      </c>
      <c r="I29" s="69"/>
      <c r="J29" s="70"/>
      <c r="K29" s="9"/>
      <c r="L29" s="9"/>
      <c r="M29" s="113"/>
      <c r="N29" s="114"/>
      <c r="O29" s="114"/>
      <c r="P29" s="114"/>
      <c r="Q29" s="114"/>
      <c r="R29" s="114"/>
      <c r="S29" s="115"/>
      <c r="T29" s="86"/>
      <c r="AH29" s="109" t="s">
        <v>226</v>
      </c>
      <c r="AI29" s="110" t="s">
        <v>127</v>
      </c>
      <c r="AQ29" s="85"/>
      <c r="AR29" s="86"/>
    </row>
    <row r="30" spans="2:44" ht="16.5" thickBot="1">
      <c r="B30" s="31"/>
      <c r="C30" s="4"/>
      <c r="D30" s="39" t="str">
        <f>M12</f>
        <v>NYCD Knights</v>
      </c>
      <c r="E30" s="75"/>
      <c r="F30" s="76"/>
      <c r="G30" s="9"/>
      <c r="H30" s="39" t="str">
        <f>M20</f>
        <v>Frozen Ropes</v>
      </c>
      <c r="I30" s="75"/>
      <c r="J30" s="76"/>
      <c r="K30" s="9"/>
      <c r="L30" s="9"/>
      <c r="M30" s="381" t="str">
        <f>AI26</f>
        <v>17/18U</v>
      </c>
      <c r="N30" s="382"/>
      <c r="O30" s="382"/>
      <c r="P30" s="382"/>
      <c r="Q30" s="382"/>
      <c r="R30" s="382"/>
      <c r="S30" s="383"/>
      <c r="T30" s="279"/>
      <c r="AH30" s="111"/>
      <c r="AI30" s="112" t="s">
        <v>187</v>
      </c>
      <c r="AQ30" s="85"/>
      <c r="AR30" s="86"/>
    </row>
    <row r="31" spans="2:44" ht="16.5" thickBot="1">
      <c r="B31" s="77"/>
      <c r="C31" s="78"/>
      <c r="D31" s="79"/>
      <c r="E31" s="80"/>
      <c r="F31" s="80"/>
      <c r="G31" s="9"/>
      <c r="H31" s="79"/>
      <c r="I31" s="80"/>
      <c r="J31" s="80"/>
      <c r="K31" s="9"/>
      <c r="L31" s="9"/>
      <c r="M31" s="381" t="s">
        <v>209</v>
      </c>
      <c r="N31" s="382"/>
      <c r="O31" s="382"/>
      <c r="P31" s="382"/>
      <c r="Q31" s="382"/>
      <c r="R31" s="382"/>
      <c r="S31" s="383"/>
      <c r="T31" s="279"/>
      <c r="AH31" s="147" t="s">
        <v>228</v>
      </c>
      <c r="AI31" s="148"/>
      <c r="AQ31" s="85"/>
      <c r="AR31" s="86"/>
    </row>
    <row r="32" spans="2:44" ht="15.75" thickBot="1">
      <c r="B32" s="30">
        <v>0.041666666666666664</v>
      </c>
      <c r="C32" s="4"/>
      <c r="D32" s="36" t="str">
        <f>M11</f>
        <v>Matrix CP</v>
      </c>
      <c r="E32" s="117"/>
      <c r="F32" s="51"/>
      <c r="G32" s="9"/>
      <c r="H32" s="36" t="str">
        <f>M19</f>
        <v>Full Count Baseball</v>
      </c>
      <c r="I32" s="69"/>
      <c r="J32" s="70"/>
      <c r="K32" s="9"/>
      <c r="L32" s="9"/>
      <c r="M32" s="118"/>
      <c r="N32" s="86"/>
      <c r="O32" s="86"/>
      <c r="P32" s="86"/>
      <c r="Q32" s="86"/>
      <c r="R32" s="86"/>
      <c r="S32" s="119"/>
      <c r="T32" s="86"/>
      <c r="AH32" s="149"/>
      <c r="AI32" s="150"/>
      <c r="AQ32" s="85"/>
      <c r="AR32" s="86"/>
    </row>
    <row r="33" spans="2:44" ht="21" thickBot="1">
      <c r="B33" s="31"/>
      <c r="C33" s="4"/>
      <c r="D33" s="49" t="str">
        <f>M13</f>
        <v>Langan Baseball</v>
      </c>
      <c r="E33" s="9"/>
      <c r="F33" s="13"/>
      <c r="G33" s="9"/>
      <c r="H33" s="49" t="str">
        <f>M21</f>
        <v>Matrix Prospects</v>
      </c>
      <c r="I33" s="75"/>
      <c r="J33" s="76"/>
      <c r="K33" s="9"/>
      <c r="L33" s="9"/>
      <c r="M33" s="330" t="str">
        <f>IF(J46&lt;&gt;"",(IF(J46&gt;J47,F46,F47)),"")</f>
        <v>Frozen Ropes </v>
      </c>
      <c r="N33" s="331"/>
      <c r="O33" s="331"/>
      <c r="P33" s="331"/>
      <c r="Q33" s="331"/>
      <c r="R33" s="331"/>
      <c r="S33" s="332"/>
      <c r="T33" s="278"/>
      <c r="AR33" s="86"/>
    </row>
    <row r="34" spans="2:44" ht="21" thickBot="1">
      <c r="B34" s="77"/>
      <c r="C34" s="78"/>
      <c r="D34" s="79"/>
      <c r="E34" s="80"/>
      <c r="F34" s="80"/>
      <c r="G34" s="9"/>
      <c r="H34" s="79"/>
      <c r="I34" s="80"/>
      <c r="J34" s="80"/>
      <c r="K34" s="9"/>
      <c r="L34" s="9"/>
      <c r="M34" s="330"/>
      <c r="N34" s="331"/>
      <c r="O34" s="331"/>
      <c r="P34" s="331"/>
      <c r="Q34" s="331"/>
      <c r="R34" s="331"/>
      <c r="S34" s="332"/>
      <c r="T34" s="278"/>
      <c r="AR34" s="86"/>
    </row>
    <row r="35" spans="2:44" ht="15.75" thickBot="1">
      <c r="B35" s="30">
        <v>0.13541666666666666</v>
      </c>
      <c r="C35" s="4"/>
      <c r="D35" s="36" t="str">
        <f>M9</f>
        <v>CK's Cardinals</v>
      </c>
      <c r="E35" s="69"/>
      <c r="F35" s="70"/>
      <c r="G35" s="9"/>
      <c r="H35" s="36" t="str">
        <f>M17</f>
        <v>NJ 9ers</v>
      </c>
      <c r="I35" s="69"/>
      <c r="J35" s="70"/>
      <c r="K35" s="4"/>
      <c r="L35" s="9"/>
      <c r="M35" s="122"/>
      <c r="N35" s="123"/>
      <c r="O35" s="123"/>
      <c r="P35" s="123"/>
      <c r="Q35" s="123"/>
      <c r="R35" s="123"/>
      <c r="S35" s="124"/>
      <c r="T35" s="86"/>
      <c r="AR35" s="86"/>
    </row>
    <row r="36" spans="2:44" ht="15.75" thickBot="1">
      <c r="B36" s="31"/>
      <c r="C36" s="4"/>
      <c r="D36" s="39" t="str">
        <f>M10</f>
        <v>Highlander Academy</v>
      </c>
      <c r="E36" s="75"/>
      <c r="F36" s="76"/>
      <c r="G36" s="9"/>
      <c r="H36" s="39" t="str">
        <f>M18</f>
        <v>Rampage Baseball</v>
      </c>
      <c r="I36" s="75"/>
      <c r="J36" s="76"/>
      <c r="K36" s="4"/>
      <c r="L36" s="9"/>
      <c r="M36" s="125"/>
      <c r="N36" s="33"/>
      <c r="O36" s="33"/>
      <c r="P36" s="28"/>
      <c r="Q36" s="28"/>
      <c r="R36" s="28"/>
      <c r="S36" s="28"/>
      <c r="T36" s="28"/>
      <c r="AQ36" s="86"/>
      <c r="AR36" s="86"/>
    </row>
    <row r="37" spans="2:44" ht="15.75" thickBot="1">
      <c r="B37" s="77"/>
      <c r="C37" s="78"/>
      <c r="D37" s="79"/>
      <c r="E37" s="80"/>
      <c r="F37" s="80"/>
      <c r="G37" s="9"/>
      <c r="H37" s="79"/>
      <c r="I37" s="80"/>
      <c r="J37" s="80"/>
      <c r="K37" s="9"/>
      <c r="L37" s="9"/>
      <c r="M37" s="68"/>
      <c r="N37" s="68"/>
      <c r="O37" s="68"/>
      <c r="P37" s="68"/>
      <c r="Q37" s="68"/>
      <c r="R37" s="28"/>
      <c r="S37" s="28"/>
      <c r="T37" s="28"/>
      <c r="AQ37" s="86"/>
      <c r="AR37" s="86"/>
    </row>
    <row r="38" spans="2:12" ht="15">
      <c r="B38" s="30">
        <v>0.22916666666666666</v>
      </c>
      <c r="C38" s="4"/>
      <c r="D38" s="20" t="str">
        <f>M13</f>
        <v>Langan Baseball</v>
      </c>
      <c r="E38" s="98"/>
      <c r="F38" s="70"/>
      <c r="G38" s="9"/>
      <c r="H38" s="36" t="str">
        <f>M21</f>
        <v>Matrix Prospects</v>
      </c>
      <c r="I38" s="126"/>
      <c r="J38" s="51"/>
      <c r="K38" s="4"/>
      <c r="L38" s="9"/>
    </row>
    <row r="39" spans="2:20" ht="15.75" thickBot="1">
      <c r="B39" s="31"/>
      <c r="C39" s="16"/>
      <c r="D39" s="23" t="str">
        <f>M9</f>
        <v>CK's Cardinals</v>
      </c>
      <c r="E39" s="101"/>
      <c r="F39" s="76"/>
      <c r="G39" s="12"/>
      <c r="H39" s="39" t="str">
        <f>M17</f>
        <v>NJ 9ers</v>
      </c>
      <c r="I39" s="127"/>
      <c r="J39" s="52"/>
      <c r="K39" s="34"/>
      <c r="L39" s="28"/>
      <c r="M39" s="128"/>
      <c r="N39" s="28"/>
      <c r="O39" s="9"/>
      <c r="P39" s="9"/>
      <c r="Q39" s="9"/>
      <c r="R39" s="9"/>
      <c r="S39" s="9"/>
      <c r="T39" s="9"/>
    </row>
    <row r="40" spans="2:20" ht="15.75" thickBot="1">
      <c r="B40" s="16"/>
      <c r="K40" s="34"/>
      <c r="L40" s="34"/>
      <c r="M40" s="128"/>
      <c r="N40" s="28"/>
      <c r="O40" s="9"/>
      <c r="P40" s="9"/>
      <c r="Q40" s="9"/>
      <c r="R40" s="9"/>
      <c r="S40" s="9"/>
      <c r="T40" s="9"/>
    </row>
    <row r="41" spans="2:20" ht="15">
      <c r="B41" s="171" t="s">
        <v>229</v>
      </c>
      <c r="D41" s="130" t="str">
        <f>D6</f>
        <v>Red Bank Regional HS</v>
      </c>
      <c r="E41" s="7"/>
      <c r="F41" s="334" t="s">
        <v>197</v>
      </c>
      <c r="G41" s="334"/>
      <c r="H41" s="335"/>
      <c r="I41" s="7"/>
      <c r="J41" s="8"/>
      <c r="K41" s="28"/>
      <c r="L41" s="28"/>
      <c r="M41" s="130" t="str">
        <f>AI29</f>
        <v>Monmouth Regional HS</v>
      </c>
      <c r="N41" s="333" t="s">
        <v>197</v>
      </c>
      <c r="O41" s="334"/>
      <c r="P41" s="334"/>
      <c r="Q41" s="334"/>
      <c r="R41" s="335"/>
      <c r="S41" s="8"/>
      <c r="T41" s="9"/>
    </row>
    <row r="42" spans="2:20" ht="15.75" thickBot="1">
      <c r="B42" s="260">
        <v>40728</v>
      </c>
      <c r="C42" s="16"/>
      <c r="D42" s="132" t="str">
        <f>D25</f>
        <v>Varsity Field</v>
      </c>
      <c r="E42" s="12"/>
      <c r="F42" s="345"/>
      <c r="G42" s="345"/>
      <c r="H42" s="346"/>
      <c r="I42" s="12" t="s">
        <v>196</v>
      </c>
      <c r="J42" s="13" t="s">
        <v>196</v>
      </c>
      <c r="K42" s="28"/>
      <c r="L42" s="28"/>
      <c r="M42" s="132" t="str">
        <f>AI30</f>
        <v>Varsity Field</v>
      </c>
      <c r="N42" s="336"/>
      <c r="O42" s="337"/>
      <c r="P42" s="337"/>
      <c r="Q42" s="337"/>
      <c r="R42" s="338"/>
      <c r="S42" s="13" t="s">
        <v>196</v>
      </c>
      <c r="T42" s="9"/>
    </row>
    <row r="43" spans="2:20" ht="15">
      <c r="B43" s="30">
        <v>0.3958333333333333</v>
      </c>
      <c r="D43" s="51" t="s">
        <v>230</v>
      </c>
      <c r="E43" s="133"/>
      <c r="F43" s="322" t="str">
        <f>N27</f>
        <v>Highlander Academy </v>
      </c>
      <c r="G43" s="323"/>
      <c r="H43" s="324"/>
      <c r="I43" s="134"/>
      <c r="J43" s="51">
        <v>5</v>
      </c>
      <c r="K43" s="28"/>
      <c r="L43" s="263">
        <v>0.375</v>
      </c>
      <c r="M43" s="261" t="s">
        <v>231</v>
      </c>
      <c r="N43" s="384" t="str">
        <f>N26</f>
        <v>Frozen Ropes </v>
      </c>
      <c r="O43" s="385"/>
      <c r="P43" s="385"/>
      <c r="Q43" s="385"/>
      <c r="R43" s="389"/>
      <c r="S43" s="183">
        <v>4</v>
      </c>
      <c r="T43" s="47"/>
    </row>
    <row r="44" spans="2:20" ht="15.75" thickBot="1">
      <c r="B44" s="31"/>
      <c r="D44" s="52" t="s">
        <v>213</v>
      </c>
      <c r="E44" s="135"/>
      <c r="F44" s="325" t="str">
        <f>N24</f>
        <v>Matrix Prospect </v>
      </c>
      <c r="G44" s="326"/>
      <c r="H44" s="327"/>
      <c r="I44" s="136"/>
      <c r="J44" s="52">
        <v>1</v>
      </c>
      <c r="K44" s="28"/>
      <c r="L44" s="264"/>
      <c r="M44" s="262" t="s">
        <v>212</v>
      </c>
      <c r="N44" s="386" t="str">
        <f>N25</f>
        <v>Matrix CP</v>
      </c>
      <c r="O44" s="387"/>
      <c r="P44" s="387"/>
      <c r="Q44" s="387"/>
      <c r="R44" s="390"/>
      <c r="S44" s="280">
        <v>0</v>
      </c>
      <c r="T44" s="47"/>
    </row>
    <row r="45" spans="2:20" ht="15.75" thickBot="1">
      <c r="B45" s="137"/>
      <c r="C45" s="78"/>
      <c r="D45" s="80"/>
      <c r="E45" s="138"/>
      <c r="F45" s="139"/>
      <c r="G45" s="139"/>
      <c r="H45" s="139"/>
      <c r="I45" s="138"/>
      <c r="J45" s="80"/>
      <c r="K45" s="28"/>
      <c r="L45" s="35"/>
      <c r="M45" s="131"/>
      <c r="N45" s="35"/>
      <c r="O45" s="47"/>
      <c r="P45" s="47"/>
      <c r="Q45" s="47"/>
      <c r="R45" s="47"/>
      <c r="S45" s="47"/>
      <c r="T45" s="47"/>
    </row>
    <row r="46" spans="2:20" ht="15.75" thickBot="1">
      <c r="B46" s="30">
        <v>0.4895833333333333</v>
      </c>
      <c r="D46" s="51" t="s">
        <v>232</v>
      </c>
      <c r="E46" s="140"/>
      <c r="F46" s="322" t="str">
        <f>IF(J43&lt;&gt;"",(IF(J43&gt;J44,F43,F44)),"")</f>
        <v>Highlander Academy </v>
      </c>
      <c r="G46" s="323"/>
      <c r="H46" s="324"/>
      <c r="I46" s="141"/>
      <c r="J46" s="51">
        <v>8</v>
      </c>
      <c r="K46" s="28"/>
      <c r="L46" s="131"/>
      <c r="M46" s="131"/>
      <c r="N46" s="35"/>
      <c r="O46" s="47"/>
      <c r="P46" s="47"/>
      <c r="Q46" s="47"/>
      <c r="R46" s="47"/>
      <c r="S46" s="47"/>
      <c r="T46" s="47"/>
    </row>
    <row r="47" spans="2:20" ht="15.75" thickBot="1">
      <c r="B47" s="31"/>
      <c r="D47" s="52" t="s">
        <v>233</v>
      </c>
      <c r="E47" s="142"/>
      <c r="F47" s="322" t="str">
        <f>IF(S43&lt;&gt;"",(IF(S43&gt;S44,N43,N44)),"")</f>
        <v>Frozen Ropes </v>
      </c>
      <c r="G47" s="323"/>
      <c r="H47" s="324"/>
      <c r="I47" s="53"/>
      <c r="J47" s="52">
        <v>10</v>
      </c>
      <c r="K47" s="28"/>
      <c r="L47" s="131"/>
      <c r="M47" s="34"/>
      <c r="N47" s="34"/>
      <c r="O47" s="4"/>
      <c r="P47" s="4"/>
      <c r="Q47" s="4"/>
      <c r="R47" s="4"/>
      <c r="S47" s="4"/>
      <c r="T47" s="4"/>
    </row>
    <row r="50" ht="15.75">
      <c r="H50" s="317" t="s">
        <v>51</v>
      </c>
    </row>
    <row r="51" ht="15.75">
      <c r="H51" s="318" t="s">
        <v>52</v>
      </c>
    </row>
    <row r="52" ht="15.75">
      <c r="H52" s="319" t="s">
        <v>53</v>
      </c>
    </row>
  </sheetData>
  <sheetProtection/>
  <mergeCells count="25">
    <mergeCell ref="N26:S26"/>
    <mergeCell ref="N27:S27"/>
    <mergeCell ref="M30:S30"/>
    <mergeCell ref="V17:W17"/>
    <mergeCell ref="V22:W22"/>
    <mergeCell ref="W21:AC21"/>
    <mergeCell ref="N23:S23"/>
    <mergeCell ref="N24:S24"/>
    <mergeCell ref="N25:S25"/>
    <mergeCell ref="B1:K3"/>
    <mergeCell ref="M1:S3"/>
    <mergeCell ref="B5:K5"/>
    <mergeCell ref="M5:S5"/>
    <mergeCell ref="AH9:AI9"/>
    <mergeCell ref="AH10:AI10"/>
    <mergeCell ref="F44:H44"/>
    <mergeCell ref="F46:H46"/>
    <mergeCell ref="F47:H47"/>
    <mergeCell ref="M31:S31"/>
    <mergeCell ref="M33:S34"/>
    <mergeCell ref="F41:H42"/>
    <mergeCell ref="F43:H43"/>
    <mergeCell ref="N41:R42"/>
    <mergeCell ref="N43:R43"/>
    <mergeCell ref="N44:R44"/>
  </mergeCells>
  <printOptions/>
  <pageMargins left="0.7" right="0.7" top="0.75" bottom="0.75" header="0.3" footer="0.3"/>
  <pageSetup fitToHeight="1" fitToWidth="1" horizontalDpi="600" verticalDpi="600" orientation="landscape" paperSize="3" scale="8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AK61"/>
  <sheetViews>
    <sheetView zoomScalePageLayoutView="0" workbookViewId="0" topLeftCell="E10">
      <selection activeCell="H57" sqref="H57"/>
    </sheetView>
  </sheetViews>
  <sheetFormatPr defaultColWidth="8.8515625" defaultRowHeight="15"/>
  <cols>
    <col min="1" max="1" width="2.421875" style="0" customWidth="1"/>
    <col min="2" max="2" width="8.8515625" style="0" customWidth="1"/>
    <col min="3" max="3" width="1.8515625" style="0" customWidth="1"/>
    <col min="4" max="4" width="27.140625" style="0" customWidth="1"/>
    <col min="5" max="5" width="0.13671875" style="0" customWidth="1"/>
    <col min="6" max="6" width="8.7109375" style="0" customWidth="1"/>
    <col min="7" max="7" width="3.421875" style="0" customWidth="1"/>
    <col min="8" max="8" width="27.421875" style="0" customWidth="1"/>
    <col min="9" max="9" width="0" style="0" hidden="1" customWidth="1"/>
    <col min="10" max="10" width="8.7109375" style="0" customWidth="1"/>
    <col min="11" max="11" width="3.00390625" style="0" customWidth="1"/>
    <col min="12" max="12" width="27.421875" style="0" customWidth="1"/>
    <col min="13" max="13" width="0" style="0" hidden="1" customWidth="1"/>
    <col min="14" max="15" width="8.7109375" style="0" customWidth="1"/>
    <col min="16" max="16" width="27.421875" style="0" customWidth="1"/>
    <col min="17" max="21" width="8.7109375" style="0" customWidth="1"/>
    <col min="22" max="22" width="6.7109375" style="0" customWidth="1"/>
    <col min="23" max="23" width="0" style="0" hidden="1" customWidth="1"/>
    <col min="24" max="25" width="8.7109375" style="0" customWidth="1"/>
    <col min="26" max="26" width="8.7109375" style="0" hidden="1" customWidth="1"/>
    <col min="27" max="27" width="10.140625" style="0" hidden="1" customWidth="1"/>
    <col min="28" max="28" width="27.421875" style="0" hidden="1" customWidth="1"/>
    <col min="29" max="30" width="9.140625" style="0" hidden="1" customWidth="1"/>
    <col min="31" max="31" width="24.421875" style="0" hidden="1" customWidth="1"/>
    <col min="32" max="32" width="9.140625" style="0" hidden="1" customWidth="1"/>
    <col min="33" max="35" width="0" style="0" hidden="1" customWidth="1"/>
  </cols>
  <sheetData>
    <row r="1" spans="1:21" ht="15" customHeight="1">
      <c r="A1" s="1"/>
      <c r="B1" s="360" t="s">
        <v>238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2"/>
      <c r="P1" s="369" t="str">
        <f>AB26</f>
        <v>10U</v>
      </c>
      <c r="Q1" s="370"/>
      <c r="R1" s="370"/>
      <c r="S1" s="370"/>
      <c r="T1" s="370"/>
      <c r="U1" s="371"/>
    </row>
    <row r="2" spans="2:21" ht="15" customHeight="1">
      <c r="B2" s="363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5"/>
      <c r="P2" s="372"/>
      <c r="Q2" s="373"/>
      <c r="R2" s="373"/>
      <c r="S2" s="373"/>
      <c r="T2" s="373"/>
      <c r="U2" s="374"/>
    </row>
    <row r="3" spans="2:21" ht="15.75" customHeight="1" thickBot="1">
      <c r="B3" s="366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8"/>
      <c r="P3" s="375"/>
      <c r="Q3" s="376"/>
      <c r="R3" s="376"/>
      <c r="S3" s="376"/>
      <c r="T3" s="376"/>
      <c r="U3" s="377"/>
    </row>
    <row r="4" spans="2:21" ht="18.75" thickBot="1"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4"/>
      <c r="P4" s="3"/>
      <c r="Q4" s="3"/>
      <c r="R4" s="3"/>
      <c r="S4" s="3"/>
      <c r="T4" s="3"/>
      <c r="U4" s="3"/>
    </row>
    <row r="5" spans="2:21" ht="15.75" thickBot="1">
      <c r="B5" s="378" t="s">
        <v>193</v>
      </c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80"/>
      <c r="O5" s="9"/>
      <c r="P5" s="378" t="s">
        <v>194</v>
      </c>
      <c r="Q5" s="379"/>
      <c r="R5" s="379"/>
      <c r="S5" s="379"/>
      <c r="T5" s="379"/>
      <c r="U5" s="380"/>
    </row>
    <row r="6" spans="2:21" ht="15">
      <c r="B6" s="171" t="s">
        <v>195</v>
      </c>
      <c r="C6" s="5"/>
      <c r="D6" s="63" t="str">
        <f>AB27</f>
        <v>Meadow Ridge </v>
      </c>
      <c r="E6" s="7"/>
      <c r="F6" s="8"/>
      <c r="G6" s="7"/>
      <c r="H6" s="43" t="str">
        <f>AB29</f>
        <v>Meadow Ridge</v>
      </c>
      <c r="I6" s="7"/>
      <c r="J6" s="8"/>
      <c r="K6" s="7"/>
      <c r="L6" s="43" t="str">
        <f>AB31</f>
        <v>Little Silver</v>
      </c>
      <c r="M6" s="7"/>
      <c r="N6" s="8"/>
      <c r="O6" s="9"/>
      <c r="P6" s="10"/>
      <c r="Q6" s="10"/>
      <c r="R6" s="64"/>
      <c r="S6" s="10"/>
      <c r="T6" s="10"/>
      <c r="U6" s="10"/>
    </row>
    <row r="7" spans="2:21" ht="15.75" thickBot="1">
      <c r="B7" s="173">
        <v>40691</v>
      </c>
      <c r="C7" s="4"/>
      <c r="D7" s="65" t="str">
        <f>AB28</f>
        <v>South Field</v>
      </c>
      <c r="E7" s="12"/>
      <c r="F7" s="13" t="s">
        <v>196</v>
      </c>
      <c r="G7" s="9"/>
      <c r="H7" s="50" t="str">
        <f>AB30</f>
        <v>West Field</v>
      </c>
      <c r="I7" s="12"/>
      <c r="J7" s="13" t="s">
        <v>196</v>
      </c>
      <c r="K7" s="9"/>
      <c r="L7" s="50" t="str">
        <f>AB32</f>
        <v>Boro Field</v>
      </c>
      <c r="M7" s="12"/>
      <c r="N7" s="13" t="s">
        <v>196</v>
      </c>
      <c r="O7" s="9"/>
      <c r="P7" s="66" t="s">
        <v>217</v>
      </c>
      <c r="Q7" s="14" t="s">
        <v>198</v>
      </c>
      <c r="R7" s="67" t="s">
        <v>199</v>
      </c>
      <c r="S7" s="14" t="s">
        <v>200</v>
      </c>
      <c r="T7" s="14" t="s">
        <v>201</v>
      </c>
      <c r="U7" s="14" t="s">
        <v>202</v>
      </c>
    </row>
    <row r="8" spans="2:26" ht="15.75" thickBot="1">
      <c r="B8" s="15"/>
      <c r="C8" s="16"/>
      <c r="D8" s="4"/>
      <c r="E8" s="4"/>
      <c r="F8" s="4"/>
      <c r="G8" s="4"/>
      <c r="H8" s="4"/>
      <c r="I8" s="4"/>
      <c r="J8" s="4"/>
      <c r="K8" s="9"/>
      <c r="L8" s="4"/>
      <c r="M8" s="4"/>
      <c r="N8" s="17"/>
      <c r="O8" s="9"/>
      <c r="P8" s="18"/>
      <c r="Q8" s="18"/>
      <c r="R8" s="18"/>
      <c r="S8" s="18"/>
      <c r="T8" s="18"/>
      <c r="U8" s="18"/>
      <c r="V8" s="34"/>
      <c r="W8" s="34"/>
      <c r="X8" s="34"/>
      <c r="Y8" s="34"/>
      <c r="Z8" s="68"/>
    </row>
    <row r="9" spans="2:28" ht="15.75" thickBot="1">
      <c r="B9" s="19">
        <v>0.3541666666666667</v>
      </c>
      <c r="C9" s="4"/>
      <c r="D9" s="36" t="str">
        <f>P9</f>
        <v>Shore Spartans</v>
      </c>
      <c r="E9" s="69"/>
      <c r="F9" s="70">
        <v>15</v>
      </c>
      <c r="G9" s="9"/>
      <c r="H9" s="36" t="str">
        <f>P17</f>
        <v>Jersey Brawlers</v>
      </c>
      <c r="I9" s="69"/>
      <c r="J9" s="70">
        <v>0</v>
      </c>
      <c r="K9" s="9"/>
      <c r="L9" s="36" t="str">
        <f>P25</f>
        <v>Lincroft Panthers</v>
      </c>
      <c r="M9" s="69"/>
      <c r="N9" s="70">
        <v>13</v>
      </c>
      <c r="O9" s="9"/>
      <c r="P9" s="71" t="str">
        <f>AB11</f>
        <v>Shore Spartans</v>
      </c>
      <c r="Q9" s="72">
        <f>(IF(F9&gt;F10,1,0))+(IF(F13&gt;F12,1,0))+(IF(F35&gt;F36,1,0))+(IF(F39&gt;F38,1,0))</f>
        <v>2</v>
      </c>
      <c r="R9" s="73">
        <f>(IF(F9&lt;F10,1,0))+(IF(F13&lt;F12,1,0))+(IF(F35&lt;F36,1,0))+(IF(F39&lt;F38,1,0))</f>
        <v>2</v>
      </c>
      <c r="S9" s="73">
        <f>(IF(F9=F10,1,0))+(IF(F13=F12,1,0))+(IF(F35=F36,1,0))+(IF(F39=F38,1,0))</f>
        <v>0</v>
      </c>
      <c r="T9" s="73">
        <f>F10+F12+F36+F38</f>
        <v>36</v>
      </c>
      <c r="U9" s="74">
        <f>F9+F13+F35+F39</f>
        <v>38</v>
      </c>
      <c r="V9" s="68"/>
      <c r="W9" s="68"/>
      <c r="X9" s="68"/>
      <c r="Y9" s="68"/>
      <c r="Z9" s="68"/>
      <c r="AA9" s="347" t="s">
        <v>47</v>
      </c>
      <c r="AB9" s="347"/>
    </row>
    <row r="10" spans="2:28" ht="15.75" thickBot="1">
      <c r="B10" s="22"/>
      <c r="C10" s="4"/>
      <c r="D10" s="39" t="str">
        <f>P11</f>
        <v>Matawan Huskies</v>
      </c>
      <c r="E10" s="75"/>
      <c r="F10" s="76">
        <v>3</v>
      </c>
      <c r="G10" s="9"/>
      <c r="H10" s="39" t="str">
        <f>P19</f>
        <v>North Wall Knights</v>
      </c>
      <c r="I10" s="75"/>
      <c r="J10" s="76">
        <v>5</v>
      </c>
      <c r="K10" s="9"/>
      <c r="L10" s="39" t="str">
        <f>P27</f>
        <v>WLB Hawks</v>
      </c>
      <c r="M10" s="75"/>
      <c r="N10" s="76">
        <v>0</v>
      </c>
      <c r="O10" s="9"/>
      <c r="P10" s="71" t="str">
        <f>AB12</f>
        <v>Manalapan Braves</v>
      </c>
      <c r="Q10" s="72">
        <f>(IF(F16&gt;F15,1,0))+(IF(F21&gt;F22,1,0))+(IF(F29&gt;F30,1,0))+(IF(F36&gt;F35,1,0))</f>
        <v>4</v>
      </c>
      <c r="R10" s="73">
        <f>(IF(F16&lt;F15,1,0))+(IF(F21&lt;F22,1,0))+(IF(F29&lt;F30,1,0))+(IF(F36&lt;F35,1,0))</f>
        <v>0</v>
      </c>
      <c r="S10" s="73">
        <f>(IF(F16=F15,1,0))+(IF(F21=F22,1,0))+(IF(F29=F30,1,0))+(IF(F36=F35,1,0))</f>
        <v>0</v>
      </c>
      <c r="T10" s="73">
        <f>F15+F22+F30+F35</f>
        <v>14</v>
      </c>
      <c r="U10" s="74">
        <f>F16+F21+F29+F36</f>
        <v>61</v>
      </c>
      <c r="V10" s="28"/>
      <c r="W10" s="34"/>
      <c r="X10" s="33"/>
      <c r="Y10" s="33"/>
      <c r="Z10" s="33"/>
      <c r="AA10" s="348" t="s">
        <v>203</v>
      </c>
      <c r="AB10" s="349"/>
    </row>
    <row r="11" spans="2:31" ht="15.75" thickBot="1">
      <c r="B11" s="77"/>
      <c r="C11" s="78"/>
      <c r="D11" s="79"/>
      <c r="E11" s="80"/>
      <c r="F11" s="80"/>
      <c r="G11" s="9"/>
      <c r="H11" s="79"/>
      <c r="I11" s="80"/>
      <c r="J11" s="80"/>
      <c r="K11" s="9"/>
      <c r="L11" s="79"/>
      <c r="M11" s="80"/>
      <c r="N11" s="151"/>
      <c r="O11" s="9"/>
      <c r="P11" s="71" t="str">
        <f>AB13</f>
        <v>Matawan Huskies</v>
      </c>
      <c r="Q11" s="72">
        <f>(IF(F10&gt;F9,1,0))+(IF(F15&gt;F16,1,0))+(IF(F32&gt;F33,1,0))+(IF(F27&gt;F26,1,0))</f>
        <v>0</v>
      </c>
      <c r="R11" s="73">
        <f>(IF(F10&lt;F9,1,0))+(IF(F15&lt;F16,1,0))+(IF(F32&lt;F33,1,0))+(IF(F27&lt;F26,1,0))</f>
        <v>4</v>
      </c>
      <c r="S11" s="73">
        <f>(IF(F10=F9,1,0))+(IF(F15=F16,1,0))+(IF(F32=F33,1,0))+(IF(F27=F26,1,0))</f>
        <v>0</v>
      </c>
      <c r="T11" s="73">
        <f>F9+F16+F26+F33</f>
        <v>44</v>
      </c>
      <c r="U11" s="74">
        <f>F10+F15+F27+F32</f>
        <v>8</v>
      </c>
      <c r="V11" s="28"/>
      <c r="W11" s="34"/>
      <c r="X11" s="33"/>
      <c r="Y11" s="33"/>
      <c r="Z11" s="33"/>
      <c r="AA11" s="81">
        <v>1</v>
      </c>
      <c r="AB11" s="84" t="s">
        <v>300</v>
      </c>
      <c r="AE11" s="82" t="s">
        <v>307</v>
      </c>
    </row>
    <row r="12" spans="2:34" ht="15.75" thickBot="1">
      <c r="B12" s="45">
        <v>0.4479166666666667</v>
      </c>
      <c r="C12" s="4"/>
      <c r="D12" s="36" t="str">
        <f>P12</f>
        <v>Freehold Panthers</v>
      </c>
      <c r="E12" s="69"/>
      <c r="F12" s="70">
        <v>0</v>
      </c>
      <c r="G12" s="9"/>
      <c r="H12" s="36" t="str">
        <f>P20</f>
        <v>Fair Haven Diamonds</v>
      </c>
      <c r="I12" s="69"/>
      <c r="J12" s="70">
        <v>0</v>
      </c>
      <c r="K12" s="9"/>
      <c r="L12" s="36" t="str">
        <f>P28</f>
        <v>JS Thunder</v>
      </c>
      <c r="M12" s="69"/>
      <c r="N12" s="70">
        <v>5</v>
      </c>
      <c r="O12" s="9"/>
      <c r="P12" s="71" t="str">
        <f>AB14</f>
        <v>Freehold Panthers</v>
      </c>
      <c r="Q12" s="74">
        <f>(IF(F12&gt;F13,1,0))+(IF(F19&gt;F18,1,0))+(IF(F26&gt;F27,1,0))+(IF(F30&gt;F29,1,0))</f>
        <v>1</v>
      </c>
      <c r="R12" s="73">
        <f>(IF(F12&lt;F13,1,0))+(IF(F19&lt;F18,1,0))+(IF(F26&lt;F27,1,0))+(IF(F30&lt;F29,1,0))</f>
        <v>3</v>
      </c>
      <c r="S12" s="73">
        <f>(IF(F12=F13,1,0))+(IF(F19=F18,1,0))+(IF(F26=F27,1,0))+(IF(F30=F29,1,0))</f>
        <v>0</v>
      </c>
      <c r="T12" s="73">
        <f>F13+F18+F27+F29</f>
        <v>40</v>
      </c>
      <c r="U12" s="74">
        <f>F12++F19+F26+F30</f>
        <v>12</v>
      </c>
      <c r="V12" s="68"/>
      <c r="W12" s="68"/>
      <c r="X12" s="68"/>
      <c r="Y12" s="68"/>
      <c r="Z12" s="68"/>
      <c r="AA12" s="83">
        <v>2</v>
      </c>
      <c r="AB12" s="100" t="s">
        <v>302</v>
      </c>
      <c r="AE12" s="84" t="s">
        <v>156</v>
      </c>
      <c r="AF12">
        <v>5</v>
      </c>
      <c r="AG12">
        <v>10</v>
      </c>
      <c r="AH12">
        <v>15</v>
      </c>
    </row>
    <row r="13" spans="2:37" ht="15.75" thickBot="1">
      <c r="B13" s="22"/>
      <c r="C13" s="4"/>
      <c r="D13" s="39" t="str">
        <f>P9</f>
        <v>Shore Spartans</v>
      </c>
      <c r="E13" s="75"/>
      <c r="F13" s="76">
        <v>10</v>
      </c>
      <c r="G13" s="9"/>
      <c r="H13" s="39" t="str">
        <f>P17</f>
        <v>Jersey Brawlers</v>
      </c>
      <c r="I13" s="75"/>
      <c r="J13" s="76">
        <v>10</v>
      </c>
      <c r="K13" s="9"/>
      <c r="L13" s="39" t="str">
        <f>P25</f>
        <v>Lincroft Panthers</v>
      </c>
      <c r="M13" s="75"/>
      <c r="N13" s="76">
        <v>9</v>
      </c>
      <c r="O13" s="9"/>
      <c r="P13" s="71" t="str">
        <f>AB15</f>
        <v>North Haledon Reds</v>
      </c>
      <c r="Q13" s="74">
        <f>(IF(F18&gt;F19,1,0))+(IF(F22&gt;F21,1,0))+(IF(F33&gt;F32,1,0))+(IF(F38&gt;F39,1,0))</f>
        <v>3</v>
      </c>
      <c r="R13" s="73">
        <f>(IF(F18&lt;F19,1,0))+(IF(F22&lt;F21,1,0))+(IF(F33&lt;F32,1,0))+(IF(F38&lt;F39,1,0))</f>
        <v>1</v>
      </c>
      <c r="S13" s="73">
        <f>(IF(F18=F19,1,0))+(IF(F22=F21,1,0))+(IF(F33=F32,1,0))+(IF(F38=F39,1,0))</f>
        <v>0</v>
      </c>
      <c r="T13" s="73">
        <f>F19+F21+F32+F39</f>
        <v>28</v>
      </c>
      <c r="U13" s="74">
        <f>F18+F22+F33+F38</f>
        <v>43</v>
      </c>
      <c r="V13" s="28"/>
      <c r="W13" s="34"/>
      <c r="X13" s="33"/>
      <c r="Y13" s="33"/>
      <c r="Z13" s="33"/>
      <c r="AA13" s="83">
        <v>3</v>
      </c>
      <c r="AB13" s="100" t="s">
        <v>56</v>
      </c>
      <c r="AE13" s="84" t="s">
        <v>299</v>
      </c>
      <c r="AJ13" s="85"/>
      <c r="AK13" s="86"/>
    </row>
    <row r="14" spans="2:37" ht="15.75" thickBot="1">
      <c r="B14" s="77"/>
      <c r="C14" s="78"/>
      <c r="D14" s="79"/>
      <c r="E14" s="80"/>
      <c r="F14" s="80"/>
      <c r="G14" s="9"/>
      <c r="H14" s="79"/>
      <c r="I14" s="80"/>
      <c r="J14" s="80"/>
      <c r="K14" s="9"/>
      <c r="L14" s="79"/>
      <c r="M14" s="80"/>
      <c r="N14" s="151"/>
      <c r="O14" s="9"/>
      <c r="P14" s="26"/>
      <c r="Q14" s="87"/>
      <c r="R14" s="87"/>
      <c r="S14" s="26"/>
      <c r="T14" s="26"/>
      <c r="U14" s="88"/>
      <c r="V14" s="28"/>
      <c r="W14" s="34"/>
      <c r="X14" s="33"/>
      <c r="Y14" s="33"/>
      <c r="Z14" s="33"/>
      <c r="AA14" s="83">
        <v>4</v>
      </c>
      <c r="AB14" s="95" t="s">
        <v>44</v>
      </c>
      <c r="AE14" s="84" t="s">
        <v>219</v>
      </c>
      <c r="AJ14" s="85"/>
      <c r="AK14" s="86"/>
    </row>
    <row r="15" spans="2:37" ht="15">
      <c r="B15" s="45">
        <v>0.041666666666666664</v>
      </c>
      <c r="C15" s="4"/>
      <c r="D15" s="36" t="str">
        <f>P11</f>
        <v>Matawan Huskies</v>
      </c>
      <c r="E15" s="69"/>
      <c r="F15" s="70">
        <v>0</v>
      </c>
      <c r="G15" s="9"/>
      <c r="H15" s="36" t="str">
        <f>P19</f>
        <v>North Wall Knights</v>
      </c>
      <c r="I15" s="69"/>
      <c r="J15" s="70">
        <v>11</v>
      </c>
      <c r="K15" s="9"/>
      <c r="L15" s="36" t="str">
        <f>P27</f>
        <v>WLB Hawks</v>
      </c>
      <c r="M15" s="69"/>
      <c r="N15" s="70">
        <v>3</v>
      </c>
      <c r="O15" s="9"/>
      <c r="P15" s="10"/>
      <c r="Q15" s="10"/>
      <c r="R15" s="89"/>
      <c r="S15" s="10"/>
      <c r="T15" s="10"/>
      <c r="U15" s="90"/>
      <c r="V15" s="68"/>
      <c r="W15" s="68"/>
      <c r="X15" s="68"/>
      <c r="Y15" s="68"/>
      <c r="Z15" s="68"/>
      <c r="AA15" s="83">
        <v>5</v>
      </c>
      <c r="AB15" s="100" t="s">
        <v>306</v>
      </c>
      <c r="AE15" s="100" t="s">
        <v>304</v>
      </c>
      <c r="AJ15" s="85"/>
      <c r="AK15" s="86"/>
    </row>
    <row r="16" spans="2:37" ht="15.75" thickBot="1">
      <c r="B16" s="22"/>
      <c r="C16" s="4"/>
      <c r="D16" s="39" t="str">
        <f>P10</f>
        <v>Manalapan Braves</v>
      </c>
      <c r="E16" s="75"/>
      <c r="F16" s="76">
        <v>11</v>
      </c>
      <c r="G16" s="9"/>
      <c r="H16" s="39" t="str">
        <f>P18</f>
        <v>JS Hurricanes</v>
      </c>
      <c r="I16" s="75"/>
      <c r="J16" s="76">
        <v>1</v>
      </c>
      <c r="K16" s="9"/>
      <c r="L16" s="39" t="str">
        <f>P26</f>
        <v>South Plainfield</v>
      </c>
      <c r="M16" s="75"/>
      <c r="N16" s="76">
        <v>17</v>
      </c>
      <c r="O16" s="9"/>
      <c r="P16" s="91" t="s">
        <v>221</v>
      </c>
      <c r="Q16" s="14" t="s">
        <v>198</v>
      </c>
      <c r="R16" s="92" t="s">
        <v>199</v>
      </c>
      <c r="S16" s="14" t="s">
        <v>200</v>
      </c>
      <c r="T16" s="14" t="s">
        <v>201</v>
      </c>
      <c r="U16" s="93" t="s">
        <v>202</v>
      </c>
      <c r="V16" s="28"/>
      <c r="W16" s="34"/>
      <c r="X16" s="33"/>
      <c r="Y16" s="33"/>
      <c r="Z16" s="33"/>
      <c r="AA16" s="94">
        <v>6</v>
      </c>
      <c r="AB16" s="95" t="s">
        <v>303</v>
      </c>
      <c r="AE16" s="95"/>
      <c r="AJ16" s="85"/>
      <c r="AK16" s="86"/>
    </row>
    <row r="17" spans="2:37" ht="15.75" thickBot="1">
      <c r="B17" s="77"/>
      <c r="C17" s="78"/>
      <c r="D17" s="79"/>
      <c r="E17" s="80"/>
      <c r="F17" s="80"/>
      <c r="G17" s="9"/>
      <c r="H17" s="79"/>
      <c r="I17" s="80"/>
      <c r="J17" s="80"/>
      <c r="K17" s="9"/>
      <c r="L17" s="79"/>
      <c r="M17" s="80"/>
      <c r="N17" s="151"/>
      <c r="O17" s="9"/>
      <c r="P17" s="96" t="str">
        <f>AB16</f>
        <v>Jersey Brawlers</v>
      </c>
      <c r="Q17" s="74">
        <f>(IF(J9&gt;J10,1,0))+(IF(J13&gt;J12,1,0))+(IF(J35&gt;J36,1,0))+(IF(J39&gt;J38,1,0))</f>
        <v>3</v>
      </c>
      <c r="R17" s="74">
        <f>(IF(J9&lt;J10,1,0))+(IF(J13&lt;J12,1,0))+(IF(J35&lt;J36,1,0))+(IF(J39&lt;J38,1,0))</f>
        <v>1</v>
      </c>
      <c r="S17" s="73">
        <f>(IF(J9=J10,1,0))+(IF(J13=J12,1,0))+(IF(J35=J36,1,0))+(IF(J39=J38,1,0))</f>
        <v>0</v>
      </c>
      <c r="T17" s="73">
        <f>J10+J12+J36+J38</f>
        <v>8</v>
      </c>
      <c r="U17" s="74">
        <f>J9+J13+J35+J39</f>
        <v>30</v>
      </c>
      <c r="V17" s="28"/>
      <c r="W17" s="34"/>
      <c r="X17" s="33"/>
      <c r="Y17" s="33"/>
      <c r="Z17" s="33"/>
      <c r="AA17" s="94">
        <v>7</v>
      </c>
      <c r="AB17" s="95" t="s">
        <v>214</v>
      </c>
      <c r="AE17" s="84" t="s">
        <v>300</v>
      </c>
      <c r="AJ17" s="85"/>
      <c r="AK17" s="86"/>
    </row>
    <row r="18" spans="2:37" ht="15.75" thickBot="1">
      <c r="B18" s="30">
        <v>0.13541666666666666</v>
      </c>
      <c r="C18" s="4"/>
      <c r="D18" s="36" t="str">
        <f>P13</f>
        <v>North Haledon Reds</v>
      </c>
      <c r="E18" s="69"/>
      <c r="F18" s="70">
        <v>13</v>
      </c>
      <c r="G18" s="9"/>
      <c r="H18" s="36" t="str">
        <f>P21</f>
        <v>Yorkville Eagles</v>
      </c>
      <c r="I18" s="69"/>
      <c r="J18" s="70">
        <v>16</v>
      </c>
      <c r="K18" s="9"/>
      <c r="L18" s="36" t="str">
        <f>P29</f>
        <v>South Wall Sea Dogs</v>
      </c>
      <c r="M18" s="69"/>
      <c r="N18" s="70">
        <v>13</v>
      </c>
      <c r="O18" s="9"/>
      <c r="P18" s="96" t="str">
        <f>AB17</f>
        <v>JS Hurricanes</v>
      </c>
      <c r="Q18" s="74">
        <f>(IF(J16&gt;J15,1,0))+(IF(J21&gt;J22,1,0))+(IF(J29&gt;J30,1,0))+(IF(J36&gt;J35,1,0))</f>
        <v>2</v>
      </c>
      <c r="R18" s="74">
        <f>(IF(J16&lt;J15,1,0))+(IF(J21&lt;J22,1,0))+(IF(J29&lt;J30,1,0))+(IF(J36&lt;J35,1,0))</f>
        <v>2</v>
      </c>
      <c r="S18" s="73">
        <f>(IF(J16=J15,1,0))+(IF(J21=J22,1,0))+(IF(J29=J30,1,0))+(IF(J36=J35,1,0))</f>
        <v>0</v>
      </c>
      <c r="T18" s="73">
        <f>J15+J22+J30+J35</f>
        <v>30</v>
      </c>
      <c r="U18" s="74">
        <f>J16+J21+J29+J36</f>
        <v>21</v>
      </c>
      <c r="V18" s="68"/>
      <c r="W18" s="68"/>
      <c r="X18" s="68"/>
      <c r="Y18" s="68"/>
      <c r="Z18" s="68"/>
      <c r="AA18" s="94">
        <v>8</v>
      </c>
      <c r="AB18" s="97" t="s">
        <v>305</v>
      </c>
      <c r="AE18" s="100" t="s">
        <v>302</v>
      </c>
      <c r="AJ18" s="85"/>
      <c r="AK18" s="86"/>
    </row>
    <row r="19" spans="2:37" ht="15.75" thickBot="1">
      <c r="B19" s="31"/>
      <c r="C19" s="4"/>
      <c r="D19" s="39" t="str">
        <f>P12</f>
        <v>Freehold Panthers</v>
      </c>
      <c r="E19" s="75"/>
      <c r="F19" s="76">
        <v>5</v>
      </c>
      <c r="G19" s="9"/>
      <c r="H19" s="39" t="str">
        <f>P20</f>
        <v>Fair Haven Diamonds</v>
      </c>
      <c r="I19" s="75"/>
      <c r="J19" s="76">
        <v>5</v>
      </c>
      <c r="K19" s="9"/>
      <c r="L19" s="39" t="str">
        <f>P28</f>
        <v>JS Thunder</v>
      </c>
      <c r="M19" s="75"/>
      <c r="N19" s="76">
        <v>0</v>
      </c>
      <c r="O19" s="9"/>
      <c r="P19" s="96" t="str">
        <f>AB18</f>
        <v>North Wall Knights</v>
      </c>
      <c r="Q19" s="74">
        <f>(IF(J10&gt;J9,1,0))+(IF(J15&gt;J16,1,0))+(IF(J32&gt;J33,1,0))+(IF(J27&gt;J26,1,0))</f>
        <v>4</v>
      </c>
      <c r="R19" s="74">
        <f>(IF(J10&lt;J9,1,0))+(IF(J15&lt;J16,1,0))+(IF(J32&lt;J33,1,0))+(IF(J27&lt;J26,1,0))</f>
        <v>0</v>
      </c>
      <c r="S19" s="73">
        <f>(IF(J10=J9,1,0))+(IF(J15=J16,1,0))+(IF(J32=J33,1,0))+(IF(J27=J26,1,0))</f>
        <v>0</v>
      </c>
      <c r="T19" s="73">
        <f>J9+J16+J26+J33</f>
        <v>1</v>
      </c>
      <c r="U19" s="74">
        <f>J10+J15+J27+J32</f>
        <v>36</v>
      </c>
      <c r="V19" s="28"/>
      <c r="W19" s="34"/>
      <c r="X19" s="33"/>
      <c r="Y19" s="33"/>
      <c r="Z19" s="33"/>
      <c r="AA19" s="94">
        <v>9</v>
      </c>
      <c r="AB19" s="95" t="s">
        <v>301</v>
      </c>
      <c r="AE19" s="100" t="s">
        <v>56</v>
      </c>
      <c r="AJ19" s="85"/>
      <c r="AK19" s="86"/>
    </row>
    <row r="20" spans="2:37" ht="15.75" thickBot="1">
      <c r="B20" s="77"/>
      <c r="C20" s="78"/>
      <c r="D20" s="79"/>
      <c r="E20" s="80"/>
      <c r="F20" s="80"/>
      <c r="G20" s="9"/>
      <c r="H20" s="79"/>
      <c r="I20" s="80"/>
      <c r="J20" s="80"/>
      <c r="K20" s="9"/>
      <c r="L20" s="79"/>
      <c r="M20" s="80"/>
      <c r="N20" s="151"/>
      <c r="O20" s="9"/>
      <c r="P20" s="96" t="str">
        <f>AB19</f>
        <v>Fair Haven Diamonds</v>
      </c>
      <c r="Q20" s="74">
        <f>(IF(J12&gt;J13,1,0))+(IF(J19&gt;J18,1,0))+(IF(J26&gt;J27,1,0))+(IF(J30&gt;J29,1,0))</f>
        <v>0</v>
      </c>
      <c r="R20" s="74">
        <f>(IF(J12&lt;J13,1,0))+(IF(J19&lt;J18,1,0))+(IF(J26&lt;J27,1,0))+(IF(J30&lt;J29,1,0))</f>
        <v>4</v>
      </c>
      <c r="S20" s="73">
        <f>(IF(J12=J13,1,0))+(IF(J19=J18,1,0))+(IF(J26=J27,1,0))+(IF(J30=J29,1,0))</f>
        <v>0</v>
      </c>
      <c r="T20" s="73">
        <f>J13+J18+J27+J29</f>
        <v>45</v>
      </c>
      <c r="U20" s="74">
        <f>J12++J19+J26+J30</f>
        <v>11</v>
      </c>
      <c r="V20" s="28"/>
      <c r="W20" s="34"/>
      <c r="X20" s="33"/>
      <c r="Y20" s="33"/>
      <c r="Z20" s="33"/>
      <c r="AA20" s="94">
        <v>10</v>
      </c>
      <c r="AB20" s="84" t="s">
        <v>234</v>
      </c>
      <c r="AE20" s="95" t="s">
        <v>44</v>
      </c>
      <c r="AF20">
        <v>1</v>
      </c>
      <c r="AJ20" s="85"/>
      <c r="AK20" s="86"/>
    </row>
    <row r="21" spans="2:37" ht="15.75" thickBot="1">
      <c r="B21" s="30">
        <v>0.22916666666666666</v>
      </c>
      <c r="C21" s="4"/>
      <c r="D21" s="20" t="str">
        <f>P10</f>
        <v>Manalapan Braves</v>
      </c>
      <c r="E21" s="98"/>
      <c r="F21" s="70">
        <v>18</v>
      </c>
      <c r="G21" s="9"/>
      <c r="H21" s="20" t="str">
        <f>P18</f>
        <v>JS Hurricanes</v>
      </c>
      <c r="I21" s="69"/>
      <c r="J21" s="70">
        <v>9</v>
      </c>
      <c r="K21" s="9"/>
      <c r="L21" s="36" t="str">
        <f>P26</f>
        <v>South Plainfield</v>
      </c>
      <c r="M21" s="69"/>
      <c r="N21" s="70">
        <v>8</v>
      </c>
      <c r="O21" s="9"/>
      <c r="P21" s="96" t="str">
        <f>AB20</f>
        <v>Yorkville Eagles</v>
      </c>
      <c r="Q21" s="74">
        <f>(IF(J18&gt;J19,1,0))+(IF(J22&gt;J21,1,0))+(IF(J33&gt;J32,1,0))+(IF(J38&gt;J39,1,0))</f>
        <v>1</v>
      </c>
      <c r="R21" s="74">
        <f>(IF(J18&lt;J19,1,0))+(IF(J22&lt;J21,1,0))+(IF(J33&lt;J32,1,0))+(IF(J38&lt;J39,1,0))</f>
        <v>3</v>
      </c>
      <c r="S21" s="73">
        <f>(IF(J18=J19,1,0))+(IF(J22=J21,1,0))+(IF(J33=J32,1,0))+(IF(J38=J39,1,0))</f>
        <v>0</v>
      </c>
      <c r="T21" s="73">
        <f>J19+J21+J32+J39</f>
        <v>35</v>
      </c>
      <c r="U21" s="74">
        <f>J18+J22+J33+J38</f>
        <v>21</v>
      </c>
      <c r="V21" s="68"/>
      <c r="W21" s="68"/>
      <c r="X21" s="68"/>
      <c r="Y21" s="68"/>
      <c r="Z21" s="68"/>
      <c r="AA21" s="99">
        <v>11</v>
      </c>
      <c r="AB21" s="82" t="s">
        <v>307</v>
      </c>
      <c r="AE21" s="100" t="s">
        <v>306</v>
      </c>
      <c r="AF21">
        <v>5</v>
      </c>
      <c r="AG21">
        <v>10</v>
      </c>
      <c r="AH21">
        <v>15</v>
      </c>
      <c r="AJ21" s="85"/>
      <c r="AK21" s="86"/>
    </row>
    <row r="22" spans="2:37" ht="15.75" thickBot="1">
      <c r="B22" s="31"/>
      <c r="C22" s="16"/>
      <c r="D22" s="23" t="str">
        <f>P13</f>
        <v>North Haledon Reds</v>
      </c>
      <c r="E22" s="101"/>
      <c r="F22" s="76">
        <v>5</v>
      </c>
      <c r="G22" s="12"/>
      <c r="H22" s="23" t="str">
        <f>P21</f>
        <v>Yorkville Eagles</v>
      </c>
      <c r="I22" s="75"/>
      <c r="J22" s="76">
        <v>4</v>
      </c>
      <c r="K22" s="12"/>
      <c r="L22" s="39" t="str">
        <f>P29</f>
        <v>South Wall Sea Dogs</v>
      </c>
      <c r="M22" s="75"/>
      <c r="N22" s="76">
        <v>5</v>
      </c>
      <c r="O22" s="9"/>
      <c r="T22" s="9"/>
      <c r="U22" s="102"/>
      <c r="V22" s="28"/>
      <c r="W22" s="34"/>
      <c r="X22" s="34"/>
      <c r="Y22" s="34"/>
      <c r="Z22" s="34"/>
      <c r="AA22" s="99">
        <v>12</v>
      </c>
      <c r="AB22" s="84" t="s">
        <v>156</v>
      </c>
      <c r="AE22" s="100"/>
      <c r="AJ22" s="85"/>
      <c r="AK22" s="86"/>
    </row>
    <row r="23" spans="2:37" ht="15.75" thickBot="1">
      <c r="B23" s="4"/>
      <c r="G23" s="9"/>
      <c r="O23" s="9"/>
      <c r="P23" s="10"/>
      <c r="Q23" s="10"/>
      <c r="R23" s="64"/>
      <c r="S23" s="10"/>
      <c r="T23" s="10"/>
      <c r="U23" s="90"/>
      <c r="V23" s="68"/>
      <c r="W23" s="68"/>
      <c r="X23" s="68"/>
      <c r="Y23" s="68"/>
      <c r="Z23" s="68"/>
      <c r="AA23" s="99">
        <v>13</v>
      </c>
      <c r="AB23" s="84" t="s">
        <v>299</v>
      </c>
      <c r="AE23" s="100"/>
      <c r="AJ23" s="85"/>
      <c r="AK23" s="86"/>
    </row>
    <row r="24" spans="2:37" ht="15.75" thickBot="1">
      <c r="B24" s="187" t="s">
        <v>208</v>
      </c>
      <c r="C24" s="5"/>
      <c r="D24" s="63" t="str">
        <f>D6</f>
        <v>Meadow Ridge </v>
      </c>
      <c r="E24" s="7"/>
      <c r="F24" s="8"/>
      <c r="G24" s="7"/>
      <c r="H24" s="6" t="str">
        <f>H6</f>
        <v>Meadow Ridge</v>
      </c>
      <c r="I24" s="7"/>
      <c r="J24" s="8"/>
      <c r="K24" s="7"/>
      <c r="L24" s="43" t="str">
        <f>L6</f>
        <v>Little Silver</v>
      </c>
      <c r="M24" s="7"/>
      <c r="N24" s="8"/>
      <c r="O24" s="9"/>
      <c r="P24" s="152" t="s">
        <v>239</v>
      </c>
      <c r="Q24" s="14" t="s">
        <v>198</v>
      </c>
      <c r="R24" s="67" t="s">
        <v>199</v>
      </c>
      <c r="S24" s="14" t="s">
        <v>200</v>
      </c>
      <c r="T24" s="14" t="s">
        <v>201</v>
      </c>
      <c r="U24" s="93" t="s">
        <v>202</v>
      </c>
      <c r="AA24" s="99">
        <v>14</v>
      </c>
      <c r="AB24" s="84" t="s">
        <v>219</v>
      </c>
      <c r="AE24" s="100"/>
      <c r="AJ24" s="85"/>
      <c r="AK24" s="86"/>
    </row>
    <row r="25" spans="2:37" ht="15.75" thickBot="1">
      <c r="B25" s="217">
        <v>40692</v>
      </c>
      <c r="C25" s="16"/>
      <c r="D25" s="65" t="str">
        <f>D7</f>
        <v>South Field</v>
      </c>
      <c r="E25" s="9"/>
      <c r="F25" s="104" t="s">
        <v>196</v>
      </c>
      <c r="G25" s="9"/>
      <c r="H25" s="11" t="str">
        <f>H7</f>
        <v>West Field</v>
      </c>
      <c r="I25" s="9"/>
      <c r="J25" s="104" t="s">
        <v>196</v>
      </c>
      <c r="K25" s="9"/>
      <c r="L25" s="50" t="str">
        <f>L7</f>
        <v>Boro Field</v>
      </c>
      <c r="M25" s="9"/>
      <c r="N25" s="104" t="s">
        <v>196</v>
      </c>
      <c r="O25" s="9"/>
      <c r="P25" s="153" t="str">
        <f>AB21</f>
        <v>Lincroft Panthers</v>
      </c>
      <c r="Q25" s="72">
        <f>(IF(N9&gt;N10,1,0))+(IF(N13&gt;N12,1,0))+(IF(N35&gt;N36,1,0))+(IF(N39&gt;N38,1,0))</f>
        <v>3</v>
      </c>
      <c r="R25" s="73">
        <f>(IF(N9&lt;N10,1,0))+(IF(N13&lt;N12,1,0))+(IF(N35&lt;N36,1,0))+(IF(N39&lt;N38,1,0))</f>
        <v>1</v>
      </c>
      <c r="S25" s="73">
        <f>(IF(N9=N10,1,0))+(IF(N13=N12,1,0))+(IF(N35=N36,1,0))+(IF(N39=N38,1,0))</f>
        <v>0</v>
      </c>
      <c r="T25" s="73">
        <f>N10+N12+N36+N38</f>
        <v>23</v>
      </c>
      <c r="U25" s="154">
        <f>N9+N13+N35+N39</f>
        <v>28</v>
      </c>
      <c r="AA25" s="105">
        <v>15</v>
      </c>
      <c r="AB25" s="100" t="s">
        <v>304</v>
      </c>
      <c r="AE25" s="106"/>
      <c r="AJ25" s="85"/>
      <c r="AK25" s="86"/>
    </row>
    <row r="26" spans="2:37" ht="15.75" thickBot="1">
      <c r="B26" s="45">
        <v>0.3541666666666667</v>
      </c>
      <c r="C26" s="4"/>
      <c r="D26" s="36" t="str">
        <f>P12</f>
        <v>Freehold Panthers</v>
      </c>
      <c r="E26" s="69"/>
      <c r="F26" s="70">
        <v>7</v>
      </c>
      <c r="G26" s="9"/>
      <c r="H26" s="36" t="str">
        <f>P20</f>
        <v>Fair Haven Diamonds</v>
      </c>
      <c r="I26" s="69"/>
      <c r="J26" s="70">
        <v>0</v>
      </c>
      <c r="K26" s="9"/>
      <c r="L26" s="36" t="str">
        <f>P28</f>
        <v>JS Thunder</v>
      </c>
      <c r="M26" s="69"/>
      <c r="N26" s="70">
        <v>3</v>
      </c>
      <c r="O26" s="9"/>
      <c r="P26" s="153" t="str">
        <f>AB22</f>
        <v>South Plainfield</v>
      </c>
      <c r="Q26" s="72">
        <f>(IF(N16&gt;N15,1,0))+(IF(N21&gt;N22,1,0))+(IF(N29&gt;N30,1,0))+(IF(N36&gt;N35,1,0))</f>
        <v>3</v>
      </c>
      <c r="R26" s="73">
        <f>(IF(N16&lt;N15,1,0))+(IF(N21&lt;N22,1,0))+(IF(N29&lt;N30,1,0))+(IF(N36&lt;N35,1,0))</f>
        <v>1</v>
      </c>
      <c r="S26" s="73">
        <f>(IF(N16=N15,1,0))+(IF(N21=N22,1,0))+(IF(N29=N30,1,0))+(IF(N36=N35,1,0))</f>
        <v>0</v>
      </c>
      <c r="T26" s="73">
        <f>N15+N22+N30+N35</f>
        <v>17</v>
      </c>
      <c r="U26" s="74">
        <f>N16+N21+N29+N36</f>
        <v>37</v>
      </c>
      <c r="AA26" s="107" t="s">
        <v>223</v>
      </c>
      <c r="AB26" s="108" t="s">
        <v>47</v>
      </c>
      <c r="AJ26" s="85"/>
      <c r="AK26" s="86"/>
    </row>
    <row r="27" spans="2:37" ht="15.75" thickBot="1">
      <c r="B27" s="22"/>
      <c r="C27" s="4"/>
      <c r="D27" s="39" t="str">
        <f>P11</f>
        <v>Matawan Huskies</v>
      </c>
      <c r="E27" s="75"/>
      <c r="F27" s="76">
        <v>4</v>
      </c>
      <c r="G27" s="9"/>
      <c r="H27" s="39" t="str">
        <f>P19</f>
        <v>North Wall Knights</v>
      </c>
      <c r="I27" s="75"/>
      <c r="J27" s="76">
        <v>10</v>
      </c>
      <c r="K27" s="9"/>
      <c r="L27" s="39" t="str">
        <f>P27</f>
        <v>WLB Hawks</v>
      </c>
      <c r="M27" s="75"/>
      <c r="N27" s="76">
        <v>7</v>
      </c>
      <c r="O27" s="9"/>
      <c r="P27" s="153" t="str">
        <f>AB23</f>
        <v>WLB Hawks</v>
      </c>
      <c r="Q27" s="72">
        <f>(IF(N10&gt;N9,1,0))+(IF(N15&gt;N16,1,0))+(IF(N32&gt;N33,1,0))+(IF(N27&gt;N26,1,0))</f>
        <v>1</v>
      </c>
      <c r="R27" s="73">
        <f>(IF(N10&lt;N9,1,0))+(IF(N15&lt;N16,1,0))+(IF(N32&lt;N33,1,0))+(IF(N27&lt;N26,1,0))</f>
        <v>3</v>
      </c>
      <c r="S27" s="73">
        <f>(IF(N10=N9,1,0))+(IF(N15=N16,1,0))+(IF(N32=N33,1,0))+(IF(N27=N26,1,0))</f>
        <v>0</v>
      </c>
      <c r="T27" s="73">
        <f>N9+N16+N26+N33</f>
        <v>43</v>
      </c>
      <c r="U27" s="74">
        <f>N10+N15+N27+N32</f>
        <v>10</v>
      </c>
      <c r="AA27" s="109" t="s">
        <v>207</v>
      </c>
      <c r="AB27" s="110" t="s">
        <v>297</v>
      </c>
      <c r="AJ27" s="85"/>
      <c r="AK27" s="86"/>
    </row>
    <row r="28" spans="2:37" ht="15.75" thickBot="1">
      <c r="B28" s="77"/>
      <c r="C28" s="78"/>
      <c r="D28" s="79"/>
      <c r="E28" s="80"/>
      <c r="F28" s="80"/>
      <c r="G28" s="9"/>
      <c r="H28" s="79"/>
      <c r="I28" s="80"/>
      <c r="J28" s="80"/>
      <c r="K28" s="9"/>
      <c r="L28" s="79"/>
      <c r="M28" s="80"/>
      <c r="N28" s="151"/>
      <c r="O28" s="9"/>
      <c r="P28" s="153" t="str">
        <f>AB24</f>
        <v>JS Thunder</v>
      </c>
      <c r="Q28" s="74">
        <f>(IF(N12&gt;N13,1,0))+(IF(N19&gt;N18,1,0))+(IF(N26&gt;N27,1,0))+(IF(N30&gt;N29,1,0))</f>
        <v>0</v>
      </c>
      <c r="R28" s="73">
        <f>(IF(N12&lt;N13,1,0))+(IF(N19&lt;N18,1,0))+(IF(N26&lt;N27,1,0))+(IF(N30&lt;N29,1,0))</f>
        <v>4</v>
      </c>
      <c r="S28" s="73">
        <f>(IF(N12=N13,1,0))+(IF(N19=N18,1,0))+(IF(N26=N27,1,0))+(IF(N30=N29,1,0))</f>
        <v>0</v>
      </c>
      <c r="T28" s="73">
        <f>N13+N18+N27+N29</f>
        <v>38</v>
      </c>
      <c r="U28" s="74">
        <f>N12++N19+N26+N30</f>
        <v>12</v>
      </c>
      <c r="AA28" s="111"/>
      <c r="AB28" s="121" t="s">
        <v>191</v>
      </c>
      <c r="AJ28" s="85"/>
      <c r="AK28" s="86"/>
    </row>
    <row r="29" spans="2:37" ht="15.75" thickBot="1">
      <c r="B29" s="30">
        <v>0.4479166666666667</v>
      </c>
      <c r="C29" s="4"/>
      <c r="D29" s="36" t="str">
        <f>P10</f>
        <v>Manalapan Braves</v>
      </c>
      <c r="E29" s="69"/>
      <c r="F29" s="70">
        <v>13</v>
      </c>
      <c r="G29" s="9"/>
      <c r="H29" s="36" t="str">
        <f>P18</f>
        <v>JS Hurricanes</v>
      </c>
      <c r="I29" s="69"/>
      <c r="J29" s="70">
        <v>9</v>
      </c>
      <c r="K29" s="9"/>
      <c r="L29" s="36" t="str">
        <f>P26</f>
        <v>South Plainfield</v>
      </c>
      <c r="M29" s="102"/>
      <c r="N29" s="70">
        <v>9</v>
      </c>
      <c r="O29" s="9"/>
      <c r="P29" s="153" t="str">
        <f>AB25</f>
        <v>South Wall Sea Dogs</v>
      </c>
      <c r="Q29" s="21">
        <f>(IF(N18&gt;N19,1,0))+(IF(N22&gt;N21,1,0))+(IF(N33&gt;N32,1,0))+(IF(N38&gt;N39,1,0))</f>
        <v>3</v>
      </c>
      <c r="R29" s="155">
        <f>(IF(N18&lt;N19,1,0))+(IF(N22&lt;N21,1,0))+(IF(N33&lt;N32,1,0))+(IF(N38&lt;N39,1,0))</f>
        <v>1</v>
      </c>
      <c r="S29" s="73">
        <f>(IF(N18=N19,1,0))+(IF(N22=N21,1,0))+(IF(N33=N32,1,0))+(IF(N38=N39,1,0))</f>
        <v>0</v>
      </c>
      <c r="T29" s="73">
        <f>N19+N21+N32+N39</f>
        <v>9</v>
      </c>
      <c r="U29" s="74">
        <f>N18+N22+N33+N38</f>
        <v>43</v>
      </c>
      <c r="AA29" s="109" t="s">
        <v>226</v>
      </c>
      <c r="AB29" s="110" t="s">
        <v>58</v>
      </c>
      <c r="AJ29" s="85"/>
      <c r="AK29" s="86"/>
    </row>
    <row r="30" spans="2:37" ht="15.75" thickBot="1">
      <c r="B30" s="31"/>
      <c r="C30" s="4"/>
      <c r="D30" s="39" t="str">
        <f>P12</f>
        <v>Freehold Panthers</v>
      </c>
      <c r="E30" s="75"/>
      <c r="F30" s="76">
        <v>0</v>
      </c>
      <c r="G30" s="9"/>
      <c r="H30" s="39" t="str">
        <f>P20</f>
        <v>Fair Haven Diamonds</v>
      </c>
      <c r="I30" s="75"/>
      <c r="J30" s="76">
        <v>6</v>
      </c>
      <c r="K30" s="9"/>
      <c r="L30" s="49" t="str">
        <f>P28</f>
        <v>JS Thunder</v>
      </c>
      <c r="M30" s="156"/>
      <c r="N30" s="76">
        <v>4</v>
      </c>
      <c r="O30" s="9"/>
      <c r="P30" s="68"/>
      <c r="Q30" s="68"/>
      <c r="R30" s="68"/>
      <c r="S30" s="68"/>
      <c r="T30" s="68"/>
      <c r="U30" s="28"/>
      <c r="AA30" s="111"/>
      <c r="AB30" s="112" t="s">
        <v>298</v>
      </c>
      <c r="AJ30" s="85"/>
      <c r="AK30" s="86"/>
    </row>
    <row r="31" spans="2:37" ht="15.75" thickBot="1">
      <c r="B31" s="77"/>
      <c r="C31" s="78"/>
      <c r="D31" s="79"/>
      <c r="E31" s="80"/>
      <c r="F31" s="80"/>
      <c r="G31" s="9"/>
      <c r="H31" s="79"/>
      <c r="I31" s="80"/>
      <c r="J31" s="80"/>
      <c r="K31" s="9"/>
      <c r="L31" s="79"/>
      <c r="M31" s="80"/>
      <c r="N31" s="151"/>
      <c r="O31" s="9"/>
      <c r="P31" s="103" t="s">
        <v>222</v>
      </c>
      <c r="Q31" s="350" t="s">
        <v>197</v>
      </c>
      <c r="R31" s="351"/>
      <c r="S31" s="351"/>
      <c r="T31" s="351"/>
      <c r="U31" s="352"/>
      <c r="AA31" s="109" t="s">
        <v>228</v>
      </c>
      <c r="AB31" s="110" t="s">
        <v>224</v>
      </c>
      <c r="AJ31" s="85"/>
      <c r="AK31" s="86"/>
    </row>
    <row r="32" spans="2:37" ht="15.75" thickBot="1">
      <c r="B32" s="30">
        <v>0.041666666666666664</v>
      </c>
      <c r="C32" s="4"/>
      <c r="D32" s="36" t="str">
        <f>P11</f>
        <v>Matawan Huskies</v>
      </c>
      <c r="E32" s="117"/>
      <c r="F32" s="51">
        <v>1</v>
      </c>
      <c r="G32" s="9"/>
      <c r="H32" s="36" t="str">
        <f>P19</f>
        <v>North Wall Knights</v>
      </c>
      <c r="I32" s="69"/>
      <c r="J32" s="70">
        <v>10</v>
      </c>
      <c r="K32" s="9"/>
      <c r="L32" s="36" t="str">
        <f>P27</f>
        <v>WLB Hawks</v>
      </c>
      <c r="M32" s="57"/>
      <c r="N32" s="70">
        <v>0</v>
      </c>
      <c r="O32" s="9"/>
      <c r="P32" s="40">
        <v>1</v>
      </c>
      <c r="Q32" s="353" t="s">
        <v>92</v>
      </c>
      <c r="R32" s="323"/>
      <c r="S32" s="323"/>
      <c r="T32" s="323"/>
      <c r="U32" s="324"/>
      <c r="AA32" s="120"/>
      <c r="AB32" s="112" t="s">
        <v>48</v>
      </c>
      <c r="AJ32" s="85"/>
      <c r="AK32" s="86"/>
    </row>
    <row r="33" spans="2:37" ht="15.75" thickBot="1">
      <c r="B33" s="31"/>
      <c r="C33" s="4"/>
      <c r="D33" s="49" t="str">
        <f>P13</f>
        <v>North Haledon Reds</v>
      </c>
      <c r="E33" s="9"/>
      <c r="F33" s="13">
        <v>11</v>
      </c>
      <c r="G33" s="9"/>
      <c r="H33" s="49" t="str">
        <f>P21</f>
        <v>Yorkville Eagles</v>
      </c>
      <c r="I33" s="75"/>
      <c r="J33" s="76">
        <v>0</v>
      </c>
      <c r="K33" s="9"/>
      <c r="L33" s="39" t="str">
        <f>P29</f>
        <v>South Wall Sea Dogs</v>
      </c>
      <c r="M33" s="54"/>
      <c r="N33" s="76">
        <v>10</v>
      </c>
      <c r="O33" s="9"/>
      <c r="P33" s="41">
        <v>2</v>
      </c>
      <c r="Q33" s="354" t="s">
        <v>280</v>
      </c>
      <c r="R33" s="355"/>
      <c r="S33" s="355"/>
      <c r="T33" s="355"/>
      <c r="U33" s="356"/>
      <c r="AK33" s="86"/>
    </row>
    <row r="34" spans="2:37" ht="15.75" thickBot="1">
      <c r="B34" s="77"/>
      <c r="C34" s="78"/>
      <c r="D34" s="79"/>
      <c r="E34" s="80"/>
      <c r="F34" s="80"/>
      <c r="G34" s="9"/>
      <c r="H34" s="79"/>
      <c r="I34" s="80"/>
      <c r="J34" s="80"/>
      <c r="K34" s="9"/>
      <c r="L34" s="79"/>
      <c r="M34" s="80"/>
      <c r="N34" s="151"/>
      <c r="O34" s="9"/>
      <c r="P34" s="41">
        <v>3</v>
      </c>
      <c r="Q34" s="354" t="s">
        <v>281</v>
      </c>
      <c r="R34" s="355"/>
      <c r="S34" s="355"/>
      <c r="T34" s="355"/>
      <c r="U34" s="356"/>
      <c r="AK34" s="86"/>
    </row>
    <row r="35" spans="2:37" ht="15">
      <c r="B35" s="30">
        <v>0.13541666666666666</v>
      </c>
      <c r="C35" s="4"/>
      <c r="D35" s="36" t="str">
        <f>P9</f>
        <v>Shore Spartans</v>
      </c>
      <c r="E35" s="69"/>
      <c r="F35" s="70">
        <v>9</v>
      </c>
      <c r="G35" s="9"/>
      <c r="H35" s="36" t="str">
        <f>P17</f>
        <v>Jersey Brawlers</v>
      </c>
      <c r="I35" s="69"/>
      <c r="J35" s="70">
        <v>9</v>
      </c>
      <c r="K35" s="4"/>
      <c r="L35" s="36" t="str">
        <f>P25</f>
        <v>Lincroft Panthers</v>
      </c>
      <c r="M35" s="57"/>
      <c r="N35" s="70">
        <v>5</v>
      </c>
      <c r="O35" s="9"/>
      <c r="P35" s="41">
        <v>4</v>
      </c>
      <c r="Q35" s="354" t="s">
        <v>282</v>
      </c>
      <c r="R35" s="355"/>
      <c r="S35" s="355"/>
      <c r="T35" s="355"/>
      <c r="U35" s="356"/>
      <c r="AK35" s="86"/>
    </row>
    <row r="36" spans="2:37" ht="15.75" thickBot="1">
      <c r="B36" s="31"/>
      <c r="C36" s="4"/>
      <c r="D36" s="39" t="str">
        <f>P10</f>
        <v>Manalapan Braves</v>
      </c>
      <c r="E36" s="75"/>
      <c r="F36" s="76">
        <v>19</v>
      </c>
      <c r="G36" s="9"/>
      <c r="H36" s="39" t="str">
        <f>P18</f>
        <v>JS Hurricanes</v>
      </c>
      <c r="I36" s="75"/>
      <c r="J36" s="76">
        <v>2</v>
      </c>
      <c r="K36" s="4"/>
      <c r="L36" s="39" t="str">
        <f>P26</f>
        <v>South Plainfield</v>
      </c>
      <c r="M36" s="54"/>
      <c r="N36" s="76">
        <v>3</v>
      </c>
      <c r="O36" s="9"/>
      <c r="P36" s="41">
        <v>5</v>
      </c>
      <c r="Q36" s="354" t="s">
        <v>283</v>
      </c>
      <c r="R36" s="355"/>
      <c r="S36" s="355"/>
      <c r="T36" s="355"/>
      <c r="U36" s="356"/>
      <c r="AJ36" s="86"/>
      <c r="AK36" s="86"/>
    </row>
    <row r="37" spans="2:37" ht="15.75" thickBot="1">
      <c r="B37" s="77"/>
      <c r="C37" s="78"/>
      <c r="D37" s="79"/>
      <c r="E37" s="80"/>
      <c r="F37" s="80"/>
      <c r="G37" s="9"/>
      <c r="H37" s="79"/>
      <c r="I37" s="80"/>
      <c r="J37" s="80"/>
      <c r="K37" s="9"/>
      <c r="L37" s="79"/>
      <c r="M37" s="80"/>
      <c r="N37" s="151"/>
      <c r="O37" s="9"/>
      <c r="P37" s="42">
        <v>6</v>
      </c>
      <c r="Q37" s="329" t="s">
        <v>284</v>
      </c>
      <c r="R37" s="326"/>
      <c r="S37" s="326"/>
      <c r="T37" s="326"/>
      <c r="U37" s="327"/>
      <c r="AJ37" s="86"/>
      <c r="AK37" s="86"/>
    </row>
    <row r="38" spans="2:21" ht="15">
      <c r="B38" s="30">
        <v>0.22916666666666666</v>
      </c>
      <c r="C38" s="4"/>
      <c r="D38" s="20" t="str">
        <f>P13</f>
        <v>North Haledon Reds</v>
      </c>
      <c r="E38" s="98"/>
      <c r="F38" s="70">
        <v>14</v>
      </c>
      <c r="G38" s="9"/>
      <c r="H38" s="36" t="str">
        <f>P21</f>
        <v>Yorkville Eagles</v>
      </c>
      <c r="I38" s="69"/>
      <c r="J38" s="70">
        <v>1</v>
      </c>
      <c r="K38" s="4"/>
      <c r="L38" s="36" t="str">
        <f>P29</f>
        <v>South Wall Sea Dogs</v>
      </c>
      <c r="M38" s="57"/>
      <c r="N38" s="70">
        <v>15</v>
      </c>
      <c r="O38" s="9"/>
      <c r="P38" s="125"/>
      <c r="Q38" s="33"/>
      <c r="R38" s="33"/>
      <c r="S38" s="28"/>
      <c r="T38" s="28"/>
      <c r="U38" s="28"/>
    </row>
    <row r="39" spans="2:21" ht="15.75" thickBot="1">
      <c r="B39" s="31"/>
      <c r="C39" s="16"/>
      <c r="D39" s="23" t="str">
        <f>P9</f>
        <v>Shore Spartans</v>
      </c>
      <c r="E39" s="101"/>
      <c r="F39" s="76">
        <v>4</v>
      </c>
      <c r="G39" s="12"/>
      <c r="H39" s="39" t="str">
        <f>P17</f>
        <v>Jersey Brawlers</v>
      </c>
      <c r="I39" s="75"/>
      <c r="J39" s="76">
        <v>11</v>
      </c>
      <c r="K39" s="16"/>
      <c r="L39" s="39" t="str">
        <f>P25</f>
        <v>Lincroft Panthers</v>
      </c>
      <c r="M39" s="54"/>
      <c r="N39" s="76">
        <v>1</v>
      </c>
      <c r="O39" s="9"/>
      <c r="P39" s="68"/>
      <c r="Q39" s="68"/>
      <c r="R39" s="68"/>
      <c r="S39" s="68"/>
      <c r="T39" s="28"/>
      <c r="U39" s="28"/>
    </row>
    <row r="40" ht="15.75" thickBot="1">
      <c r="B40" s="16"/>
    </row>
    <row r="41" spans="2:21" ht="15">
      <c r="B41" s="171" t="s">
        <v>229</v>
      </c>
      <c r="D41" s="130" t="str">
        <f>D24</f>
        <v>Meadow Ridge </v>
      </c>
      <c r="E41" s="7"/>
      <c r="F41" s="334" t="s">
        <v>197</v>
      </c>
      <c r="G41" s="334"/>
      <c r="H41" s="335"/>
      <c r="I41" s="157"/>
      <c r="J41" s="8"/>
      <c r="K41" s="9"/>
      <c r="L41" s="43" t="str">
        <f>H24</f>
        <v>Meadow Ridge</v>
      </c>
      <c r="M41" s="89"/>
      <c r="N41" s="333" t="s">
        <v>197</v>
      </c>
      <c r="O41" s="334"/>
      <c r="P41" s="335"/>
      <c r="Q41" s="157"/>
      <c r="R41" s="9"/>
      <c r="S41" s="9"/>
      <c r="T41" s="9"/>
      <c r="U41" s="9"/>
    </row>
    <row r="42" spans="2:21" ht="15.75" thickBot="1">
      <c r="B42" s="260">
        <v>40693</v>
      </c>
      <c r="C42" s="16"/>
      <c r="D42" s="132" t="str">
        <f>D25</f>
        <v>South Field</v>
      </c>
      <c r="E42" s="12"/>
      <c r="F42" s="345"/>
      <c r="G42" s="345"/>
      <c r="H42" s="346"/>
      <c r="I42" s="158" t="s">
        <v>196</v>
      </c>
      <c r="J42" s="13" t="s">
        <v>196</v>
      </c>
      <c r="K42" s="9"/>
      <c r="L42" s="50" t="str">
        <f>H25</f>
        <v>West Field</v>
      </c>
      <c r="M42" s="92"/>
      <c r="N42" s="391"/>
      <c r="O42" s="345"/>
      <c r="P42" s="346"/>
      <c r="Q42" s="159" t="s">
        <v>196</v>
      </c>
      <c r="R42" s="9"/>
      <c r="S42" s="9"/>
      <c r="T42" s="9"/>
      <c r="U42" s="9"/>
    </row>
    <row r="43" spans="2:21" ht="15.75" thickBot="1">
      <c r="B43" s="30">
        <v>0.375</v>
      </c>
      <c r="D43" s="51" t="s">
        <v>240</v>
      </c>
      <c r="E43" s="133"/>
      <c r="F43" s="322" t="str">
        <f>Q36</f>
        <v>South Plainfield</v>
      </c>
      <c r="G43" s="323"/>
      <c r="H43" s="324"/>
      <c r="I43" s="160"/>
      <c r="J43" s="51">
        <v>11</v>
      </c>
      <c r="K43" s="9"/>
      <c r="L43" s="56" t="s">
        <v>241</v>
      </c>
      <c r="M43" s="161"/>
      <c r="N43" s="392" t="str">
        <f>Q37</f>
        <v>North Haledon Reds</v>
      </c>
      <c r="O43" s="393"/>
      <c r="P43" s="394"/>
      <c r="Q43" s="160">
        <v>6</v>
      </c>
      <c r="R43" s="47"/>
      <c r="S43" s="47"/>
      <c r="T43" s="47"/>
      <c r="U43" s="47"/>
    </row>
    <row r="44" spans="2:21" ht="15.75" thickBot="1">
      <c r="B44" s="31"/>
      <c r="D44" s="52" t="s">
        <v>211</v>
      </c>
      <c r="E44" s="135"/>
      <c r="F44" s="325" t="str">
        <f>Q35</f>
        <v>South Wall Sea Dogs</v>
      </c>
      <c r="G44" s="326"/>
      <c r="H44" s="327"/>
      <c r="I44" s="162"/>
      <c r="J44" s="52">
        <v>1</v>
      </c>
      <c r="K44" s="9"/>
      <c r="L44" s="58" t="s">
        <v>242</v>
      </c>
      <c r="M44" s="163"/>
      <c r="N44" s="395" t="str">
        <f>Q34</f>
        <v>Jersey Brawlers</v>
      </c>
      <c r="O44" s="396"/>
      <c r="P44" s="397"/>
      <c r="Q44" s="60">
        <v>13</v>
      </c>
      <c r="R44" s="47"/>
      <c r="S44" s="47"/>
      <c r="T44" s="47"/>
      <c r="U44" s="47"/>
    </row>
    <row r="45" spans="2:21" ht="15.75" thickBot="1">
      <c r="B45" s="137"/>
      <c r="C45" s="78"/>
      <c r="D45" s="80"/>
      <c r="E45" s="138"/>
      <c r="F45" s="139"/>
      <c r="G45" s="139"/>
      <c r="H45" s="139"/>
      <c r="I45" s="138"/>
      <c r="J45" s="80"/>
      <c r="K45" s="9"/>
      <c r="L45" s="137"/>
      <c r="M45" s="78"/>
      <c r="N45" s="80"/>
      <c r="O45" s="138"/>
      <c r="P45" s="139"/>
      <c r="Q45" s="139"/>
      <c r="R45" s="131"/>
      <c r="S45" s="47"/>
      <c r="T45" s="47"/>
      <c r="U45" s="47"/>
    </row>
    <row r="46" spans="2:21" ht="15.75" thickBot="1">
      <c r="B46" s="30">
        <v>0.4791666666666667</v>
      </c>
      <c r="D46" s="56" t="s">
        <v>243</v>
      </c>
      <c r="E46" s="140"/>
      <c r="F46" s="322" t="str">
        <f>IF(J43&lt;&gt;"",(IF(J44&gt;J43,F44,F43)),"")</f>
        <v>South Plainfield</v>
      </c>
      <c r="G46" s="323"/>
      <c r="H46" s="324"/>
      <c r="I46" s="164"/>
      <c r="J46" s="51">
        <v>3</v>
      </c>
      <c r="K46" s="9"/>
      <c r="L46" s="51" t="s">
        <v>244</v>
      </c>
      <c r="M46" s="4"/>
      <c r="N46" s="392" t="str">
        <f>IF(Q43&lt;&gt;"",(IF(Q44&gt;Q43,N44,N43)),"")</f>
        <v>Jersey Brawlers</v>
      </c>
      <c r="O46" s="393"/>
      <c r="P46" s="394"/>
      <c r="Q46" s="266">
        <v>8</v>
      </c>
      <c r="R46" s="47"/>
      <c r="S46" s="47"/>
      <c r="T46" s="47"/>
      <c r="U46" s="47"/>
    </row>
    <row r="47" spans="2:21" ht="15.75" thickBot="1">
      <c r="B47" s="31"/>
      <c r="D47" s="58" t="s">
        <v>245</v>
      </c>
      <c r="E47" s="142"/>
      <c r="F47" s="325" t="str">
        <f>Q32</f>
        <v>North Wall Knights</v>
      </c>
      <c r="G47" s="326"/>
      <c r="H47" s="327"/>
      <c r="I47" s="165"/>
      <c r="J47" s="52">
        <v>2</v>
      </c>
      <c r="K47" s="9"/>
      <c r="L47" s="52" t="s">
        <v>246</v>
      </c>
      <c r="M47" s="4"/>
      <c r="N47" s="395" t="str">
        <f>Q33</f>
        <v>Manalapan Braves</v>
      </c>
      <c r="O47" s="396"/>
      <c r="P47" s="397"/>
      <c r="Q47" s="265">
        <v>4</v>
      </c>
      <c r="R47" s="47"/>
      <c r="S47" s="47"/>
      <c r="T47" s="47"/>
      <c r="U47" s="47"/>
    </row>
    <row r="48" spans="2:21" ht="15.75" thickBot="1">
      <c r="B48" s="137"/>
      <c r="C48" s="78"/>
      <c r="D48" s="80"/>
      <c r="E48" s="138"/>
      <c r="F48" s="139"/>
      <c r="G48" s="139"/>
      <c r="H48" s="139"/>
      <c r="I48" s="138"/>
      <c r="J48" s="80"/>
      <c r="K48" s="9"/>
      <c r="L48" s="9"/>
      <c r="M48" s="4"/>
      <c r="N48" s="166"/>
      <c r="O48" s="166"/>
      <c r="P48" s="166"/>
      <c r="Q48" s="47"/>
      <c r="R48" s="47"/>
      <c r="S48" s="47"/>
      <c r="T48" s="47"/>
      <c r="U48" s="47"/>
    </row>
    <row r="49" spans="2:21" ht="15">
      <c r="B49" s="30">
        <v>0.08333333333333333</v>
      </c>
      <c r="D49" s="51" t="s">
        <v>232</v>
      </c>
      <c r="F49" s="323" t="str">
        <f>IF(Q46&lt;&gt;"",(IF(Q47&gt;Q46,N47,N46)),"")</f>
        <v>Jersey Brawlers</v>
      </c>
      <c r="G49" s="323"/>
      <c r="H49" s="323"/>
      <c r="I49" s="167"/>
      <c r="J49" s="275">
        <v>0</v>
      </c>
      <c r="K49" s="9"/>
      <c r="L49" s="4"/>
      <c r="M49" s="4"/>
      <c r="N49" s="47"/>
      <c r="O49" s="47"/>
      <c r="P49" s="113"/>
      <c r="Q49" s="114"/>
      <c r="R49" s="114"/>
      <c r="S49" s="114"/>
      <c r="T49" s="114"/>
      <c r="U49" s="115"/>
    </row>
    <row r="50" spans="2:21" ht="16.5" thickBot="1">
      <c r="B50" s="31"/>
      <c r="C50" s="16"/>
      <c r="D50" s="52" t="s">
        <v>233</v>
      </c>
      <c r="E50" s="59"/>
      <c r="F50" s="326" t="str">
        <f>IF(J46&lt;&gt;"",(IF(J47&gt;J46,F47,F46)),"")</f>
        <v>South Plainfield</v>
      </c>
      <c r="G50" s="326"/>
      <c r="H50" s="326"/>
      <c r="I50" s="168"/>
      <c r="J50" s="276">
        <v>6</v>
      </c>
      <c r="K50" s="9"/>
      <c r="L50" s="4"/>
      <c r="M50" s="4"/>
      <c r="N50" s="47"/>
      <c r="O50" s="47"/>
      <c r="P50" s="381" t="str">
        <f>AB26</f>
        <v>10U</v>
      </c>
      <c r="Q50" s="382"/>
      <c r="R50" s="382"/>
      <c r="S50" s="382"/>
      <c r="T50" s="382"/>
      <c r="U50" s="383"/>
    </row>
    <row r="51" spans="12:21" ht="15.75">
      <c r="L51" s="61"/>
      <c r="P51" s="381" t="s">
        <v>209</v>
      </c>
      <c r="Q51" s="382"/>
      <c r="R51" s="382"/>
      <c r="S51" s="382"/>
      <c r="T51" s="382"/>
      <c r="U51" s="383"/>
    </row>
    <row r="52" spans="16:21" ht="15">
      <c r="P52" s="118"/>
      <c r="Q52" s="86"/>
      <c r="R52" s="86"/>
      <c r="S52" s="86"/>
      <c r="T52" s="86"/>
      <c r="U52" s="119"/>
    </row>
    <row r="53" spans="16:21" ht="15" customHeight="1">
      <c r="P53" s="330" t="str">
        <f>IF(J49&lt;&gt;"",(IF(J49&gt;J50,F49,F50)),"")</f>
        <v>South Plainfield</v>
      </c>
      <c r="Q53" s="331"/>
      <c r="R53" s="331"/>
      <c r="S53" s="331"/>
      <c r="T53" s="331"/>
      <c r="U53" s="332"/>
    </row>
    <row r="54" spans="16:21" ht="15" customHeight="1">
      <c r="P54" s="330"/>
      <c r="Q54" s="331"/>
      <c r="R54" s="331"/>
      <c r="S54" s="331"/>
      <c r="T54" s="331"/>
      <c r="U54" s="332"/>
    </row>
    <row r="55" spans="16:21" ht="15.75" thickBot="1">
      <c r="P55" s="122"/>
      <c r="Q55" s="123"/>
      <c r="R55" s="123"/>
      <c r="S55" s="123"/>
      <c r="T55" s="123"/>
      <c r="U55" s="124"/>
    </row>
    <row r="61" ht="15">
      <c r="L61" s="61"/>
    </row>
  </sheetData>
  <sheetProtection/>
  <mergeCells count="28">
    <mergeCell ref="P51:U51"/>
    <mergeCell ref="P53:U54"/>
    <mergeCell ref="F46:H46"/>
    <mergeCell ref="N46:P46"/>
    <mergeCell ref="F47:H47"/>
    <mergeCell ref="N47:P47"/>
    <mergeCell ref="F49:H49"/>
    <mergeCell ref="F50:H50"/>
    <mergeCell ref="P50:U50"/>
    <mergeCell ref="F44:H44"/>
    <mergeCell ref="N44:P44"/>
    <mergeCell ref="Q31:U31"/>
    <mergeCell ref="Q32:U32"/>
    <mergeCell ref="Q33:U33"/>
    <mergeCell ref="Q34:U34"/>
    <mergeCell ref="Q35:U35"/>
    <mergeCell ref="Q36:U36"/>
    <mergeCell ref="Q37:U37"/>
    <mergeCell ref="F41:H42"/>
    <mergeCell ref="N41:P42"/>
    <mergeCell ref="F43:H43"/>
    <mergeCell ref="N43:P43"/>
    <mergeCell ref="AA10:AB10"/>
    <mergeCell ref="B1:N3"/>
    <mergeCell ref="P1:U3"/>
    <mergeCell ref="B5:N5"/>
    <mergeCell ref="P5:U5"/>
    <mergeCell ref="AA9:AB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AK61"/>
  <sheetViews>
    <sheetView zoomScalePageLayoutView="0" workbookViewId="0" topLeftCell="A4">
      <selection activeCell="H57" sqref="H57"/>
    </sheetView>
  </sheetViews>
  <sheetFormatPr defaultColWidth="8.8515625" defaultRowHeight="15"/>
  <cols>
    <col min="1" max="1" width="2.421875" style="0" customWidth="1"/>
    <col min="2" max="2" width="8.8515625" style="0" customWidth="1"/>
    <col min="3" max="3" width="1.8515625" style="0" customWidth="1"/>
    <col min="4" max="4" width="27.140625" style="0" customWidth="1"/>
    <col min="5" max="5" width="0.13671875" style="0" customWidth="1"/>
    <col min="6" max="6" width="8.7109375" style="0" customWidth="1"/>
    <col min="7" max="7" width="3.421875" style="0" customWidth="1"/>
    <col min="8" max="8" width="27.421875" style="0" customWidth="1"/>
    <col min="9" max="9" width="0" style="0" hidden="1" customWidth="1"/>
    <col min="10" max="10" width="8.7109375" style="0" customWidth="1"/>
    <col min="11" max="11" width="3.00390625" style="0" customWidth="1"/>
    <col min="12" max="12" width="27.421875" style="0" customWidth="1"/>
    <col min="13" max="13" width="0" style="0" hidden="1" customWidth="1"/>
    <col min="14" max="15" width="8.7109375" style="0" customWidth="1"/>
    <col min="16" max="16" width="27.421875" style="0" customWidth="1"/>
    <col min="17" max="21" width="8.7109375" style="0" customWidth="1"/>
    <col min="22" max="22" width="6.7109375" style="0" customWidth="1"/>
    <col min="23" max="23" width="0" style="0" hidden="1" customWidth="1"/>
    <col min="24" max="25" width="8.7109375" style="0" customWidth="1"/>
    <col min="26" max="26" width="8.7109375" style="0" hidden="1" customWidth="1"/>
    <col min="27" max="27" width="10.140625" style="0" hidden="1" customWidth="1"/>
    <col min="28" max="28" width="27.421875" style="0" hidden="1" customWidth="1"/>
    <col min="29" max="30" width="9.140625" style="0" hidden="1" customWidth="1"/>
    <col min="31" max="31" width="24.421875" style="0" hidden="1" customWidth="1"/>
    <col min="32" max="32" width="9.140625" style="0" hidden="1" customWidth="1"/>
  </cols>
  <sheetData>
    <row r="1" spans="1:21" ht="15">
      <c r="A1" s="1"/>
      <c r="B1" s="360" t="s">
        <v>238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2"/>
      <c r="P1" s="369" t="str">
        <f>AB26</f>
        <v>11U 50/70</v>
      </c>
      <c r="Q1" s="370"/>
      <c r="R1" s="370"/>
      <c r="S1" s="370"/>
      <c r="T1" s="370"/>
      <c r="U1" s="371"/>
    </row>
    <row r="2" spans="2:21" ht="15">
      <c r="B2" s="363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5"/>
      <c r="P2" s="372"/>
      <c r="Q2" s="373"/>
      <c r="R2" s="373"/>
      <c r="S2" s="373"/>
      <c r="T2" s="373"/>
      <c r="U2" s="374"/>
    </row>
    <row r="3" spans="2:21" ht="15.75" thickBot="1">
      <c r="B3" s="366"/>
      <c r="C3" s="367"/>
      <c r="D3" s="367"/>
      <c r="E3" s="367"/>
      <c r="F3" s="367"/>
      <c r="G3" s="367"/>
      <c r="H3" s="367"/>
      <c r="I3" s="367"/>
      <c r="J3" s="367"/>
      <c r="K3" s="367"/>
      <c r="L3" s="367"/>
      <c r="M3" s="367"/>
      <c r="N3" s="368"/>
      <c r="P3" s="375"/>
      <c r="Q3" s="376"/>
      <c r="R3" s="376"/>
      <c r="S3" s="376"/>
      <c r="T3" s="376"/>
      <c r="U3" s="377"/>
    </row>
    <row r="4" spans="2:21" ht="18.75" thickBot="1"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4"/>
      <c r="P4" s="3"/>
      <c r="Q4" s="3"/>
      <c r="R4" s="3"/>
      <c r="S4" s="3"/>
      <c r="T4" s="3"/>
      <c r="U4" s="3"/>
    </row>
    <row r="5" spans="2:21" ht="15.75" thickBot="1">
      <c r="B5" s="378" t="s">
        <v>193</v>
      </c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380"/>
      <c r="O5" s="9"/>
      <c r="P5" s="378" t="s">
        <v>194</v>
      </c>
      <c r="Q5" s="379"/>
      <c r="R5" s="379"/>
      <c r="S5" s="379"/>
      <c r="T5" s="379"/>
      <c r="U5" s="380"/>
    </row>
    <row r="6" spans="2:21" ht="15">
      <c r="B6" s="171" t="s">
        <v>195</v>
      </c>
      <c r="C6" s="5"/>
      <c r="D6" s="63" t="str">
        <f>AB27</f>
        <v>Little Silver</v>
      </c>
      <c r="E6" s="7"/>
      <c r="F6" s="8"/>
      <c r="G6" s="7"/>
      <c r="H6" s="43" t="str">
        <f>AB29</f>
        <v>Fair Haven</v>
      </c>
      <c r="I6" s="7"/>
      <c r="J6" s="8"/>
      <c r="K6" s="7"/>
      <c r="L6" s="43" t="str">
        <f>AB31</f>
        <v>West Long Branch</v>
      </c>
      <c r="M6" s="7"/>
      <c r="N6" s="8"/>
      <c r="O6" s="9"/>
      <c r="P6" s="10"/>
      <c r="Q6" s="10"/>
      <c r="R6" s="64"/>
      <c r="S6" s="10"/>
      <c r="T6" s="10"/>
      <c r="U6" s="10"/>
    </row>
    <row r="7" spans="2:21" ht="15.75" thickBot="1">
      <c r="B7" s="173">
        <v>40691</v>
      </c>
      <c r="C7" s="4"/>
      <c r="D7" s="65" t="str">
        <f>AB28</f>
        <v>Library</v>
      </c>
      <c r="E7" s="12"/>
      <c r="F7" s="13" t="s">
        <v>196</v>
      </c>
      <c r="G7" s="9"/>
      <c r="H7" s="50" t="str">
        <f>AB30</f>
        <v>Sportsman</v>
      </c>
      <c r="I7" s="12"/>
      <c r="J7" s="13" t="s">
        <v>196</v>
      </c>
      <c r="K7" s="9"/>
      <c r="L7" s="50" t="str">
        <f>AB32</f>
        <v>Thorne</v>
      </c>
      <c r="M7" s="12"/>
      <c r="N7" s="13" t="s">
        <v>196</v>
      </c>
      <c r="O7" s="9"/>
      <c r="P7" s="66" t="s">
        <v>217</v>
      </c>
      <c r="Q7" s="14" t="s">
        <v>198</v>
      </c>
      <c r="R7" s="67" t="s">
        <v>199</v>
      </c>
      <c r="S7" s="14" t="s">
        <v>200</v>
      </c>
      <c r="T7" s="14" t="s">
        <v>201</v>
      </c>
      <c r="U7" s="14" t="s">
        <v>202</v>
      </c>
    </row>
    <row r="8" spans="2:26" ht="15.75" thickBot="1">
      <c r="B8" s="15"/>
      <c r="C8" s="16"/>
      <c r="D8" s="4"/>
      <c r="E8" s="4"/>
      <c r="F8" s="4"/>
      <c r="G8" s="4"/>
      <c r="H8" s="4"/>
      <c r="I8" s="4"/>
      <c r="J8" s="4"/>
      <c r="K8" s="9"/>
      <c r="L8" s="4"/>
      <c r="M8" s="4"/>
      <c r="N8" s="17"/>
      <c r="O8" s="9"/>
      <c r="P8" s="18"/>
      <c r="Q8" s="18"/>
      <c r="R8" s="18"/>
      <c r="S8" s="18"/>
      <c r="T8" s="18"/>
      <c r="U8" s="18"/>
      <c r="V8" s="34"/>
      <c r="W8" s="34"/>
      <c r="X8" s="34"/>
      <c r="Y8" s="34"/>
      <c r="Z8" s="68"/>
    </row>
    <row r="9" spans="2:28" ht="15.75" thickBot="1">
      <c r="B9" s="19">
        <v>0.3541666666666667</v>
      </c>
      <c r="C9" s="4"/>
      <c r="D9" s="36" t="str">
        <f>P9</f>
        <v>Frozen Ropes - NJ</v>
      </c>
      <c r="E9" s="69"/>
      <c r="F9" s="70">
        <v>4</v>
      </c>
      <c r="G9" s="9"/>
      <c r="H9" s="36" t="str">
        <f>P17</f>
        <v>Ocean Sting Rays</v>
      </c>
      <c r="I9" s="69"/>
      <c r="J9" s="70">
        <v>6</v>
      </c>
      <c r="K9" s="9"/>
      <c r="L9" s="36" t="str">
        <f>P25</f>
        <v>NJ Marlins</v>
      </c>
      <c r="M9" s="69"/>
      <c r="N9" s="70">
        <v>2</v>
      </c>
      <c r="O9" s="9"/>
      <c r="P9" s="71" t="str">
        <f>AB11</f>
        <v>Frozen Ropes - NJ</v>
      </c>
      <c r="Q9" s="72">
        <f>(IF(F9&gt;F10,1,0))+(IF(F13&gt;F12,1,0))+(IF(F35&gt;F36,1,0))+(IF(F39&gt;F38,1,0))</f>
        <v>0</v>
      </c>
      <c r="R9" s="73">
        <f>(IF(F9&lt;F10,1,0))+(IF(F13&lt;F12,1,0))+(IF(F35&lt;F36,1,0))+(IF(F39&lt;F38,1,0))</f>
        <v>4</v>
      </c>
      <c r="S9" s="73">
        <f>(IF(F9=F10,1,0))+(IF(F13=F12,1,0))+(IF(F35=F36,1,0))+(IF(F39=F38,1,0))</f>
        <v>0</v>
      </c>
      <c r="T9" s="73">
        <f>F10+F12+F36+F38</f>
        <v>17</v>
      </c>
      <c r="U9" s="74">
        <f>F9+F13+F35+F39</f>
        <v>11</v>
      </c>
      <c r="V9" s="68"/>
      <c r="W9" s="68"/>
      <c r="X9" s="68"/>
      <c r="Y9" s="68"/>
      <c r="Z9" s="68"/>
      <c r="AA9" s="347" t="s">
        <v>61</v>
      </c>
      <c r="AB9" s="347"/>
    </row>
    <row r="10" spans="2:28" ht="15.75" thickBot="1">
      <c r="B10" s="22"/>
      <c r="C10" s="4"/>
      <c r="D10" s="39" t="str">
        <f>P11</f>
        <v>Middletown Mavericks</v>
      </c>
      <c r="E10" s="75"/>
      <c r="F10" s="76">
        <v>5</v>
      </c>
      <c r="G10" s="9"/>
      <c r="H10" s="39" t="str">
        <f>P19</f>
        <v>Freehold Bombers</v>
      </c>
      <c r="I10" s="75"/>
      <c r="J10" s="76">
        <v>2</v>
      </c>
      <c r="K10" s="9"/>
      <c r="L10" s="39" t="str">
        <f>P27</f>
        <v>Jersey Shore A's</v>
      </c>
      <c r="M10" s="75"/>
      <c r="N10" s="76">
        <v>10</v>
      </c>
      <c r="O10" s="9"/>
      <c r="P10" s="71" t="str">
        <f>AB12</f>
        <v>Cerbo Sun Devils</v>
      </c>
      <c r="Q10" s="72">
        <f>(IF(F16&gt;F15,1,0))+(IF(F21&gt;F22,1,0))+(IF(F29&gt;F30,1,0))+(IF(F36&gt;F35,1,0))</f>
        <v>4</v>
      </c>
      <c r="R10" s="73">
        <f>(IF(F16&lt;F15,1,0))+(IF(F21&lt;F22,1,0))+(IF(F29&lt;F30,1,0))+(IF(F36&lt;F35,1,0))</f>
        <v>0</v>
      </c>
      <c r="S10" s="73">
        <f>(IF(F16=F15,1,0))+(IF(F21=F22,1,0))+(IF(F29=F30,1,0))+(IF(F36=F35,1,0))</f>
        <v>0</v>
      </c>
      <c r="T10" s="73">
        <f>F15+F22+F30+F35</f>
        <v>11</v>
      </c>
      <c r="U10" s="74">
        <f>F16+F21+F29+F36</f>
        <v>23</v>
      </c>
      <c r="V10" s="28"/>
      <c r="W10" s="34"/>
      <c r="X10" s="33"/>
      <c r="Y10" s="33"/>
      <c r="Z10" s="33"/>
      <c r="AA10" s="348" t="s">
        <v>203</v>
      </c>
      <c r="AB10" s="349"/>
    </row>
    <row r="11" spans="2:31" ht="15.75" thickBot="1">
      <c r="B11" s="77"/>
      <c r="C11" s="78"/>
      <c r="D11" s="79"/>
      <c r="E11" s="80"/>
      <c r="F11" s="80"/>
      <c r="G11" s="9"/>
      <c r="H11" s="79"/>
      <c r="I11" s="80"/>
      <c r="J11" s="80"/>
      <c r="K11" s="9"/>
      <c r="L11" s="79"/>
      <c r="M11" s="80"/>
      <c r="N11" s="151"/>
      <c r="O11" s="9"/>
      <c r="P11" s="71" t="str">
        <f>AB13</f>
        <v>Middletown Mavericks</v>
      </c>
      <c r="Q11" s="72">
        <f>(IF(F10&gt;F9,1,0))+(IF(F15&gt;F16,1,0))+(IF(F32&gt;F33,1,0))+(IF(F27&gt;F26,1,0))</f>
        <v>2</v>
      </c>
      <c r="R11" s="73">
        <f>(IF(F10&lt;F9,1,0))+(IF(F15&lt;F16,1,0))+(IF(F32&lt;F33,1,0))+(IF(F27&lt;F26,1,0))</f>
        <v>2</v>
      </c>
      <c r="S11" s="73">
        <f>(IF(F10=F9,1,0))+(IF(F15=F16,1,0))+(IF(F32=F33,1,0))+(IF(F27=F26,1,0))</f>
        <v>0</v>
      </c>
      <c r="T11" s="73">
        <f>F9+F16+F26+F33</f>
        <v>24</v>
      </c>
      <c r="U11" s="74">
        <f>F10+F15+F27+F32</f>
        <v>24</v>
      </c>
      <c r="V11" s="28"/>
      <c r="W11" s="34"/>
      <c r="X11" s="33"/>
      <c r="Y11" s="33"/>
      <c r="Z11" s="33"/>
      <c r="AA11" s="81">
        <v>1</v>
      </c>
      <c r="AB11" s="82" t="s">
        <v>45</v>
      </c>
      <c r="AE11" s="82"/>
    </row>
    <row r="12" spans="2:31" ht="15.75" thickBot="1">
      <c r="B12" s="45">
        <v>0.4479166666666667</v>
      </c>
      <c r="C12" s="4"/>
      <c r="D12" s="36" t="str">
        <f>P12</f>
        <v>JS Thunder</v>
      </c>
      <c r="E12" s="69"/>
      <c r="F12" s="70">
        <v>5</v>
      </c>
      <c r="G12" s="9"/>
      <c r="H12" s="36" t="str">
        <f>P20</f>
        <v>Pt. Pleasant Patriots</v>
      </c>
      <c r="I12" s="69"/>
      <c r="J12" s="70">
        <v>0</v>
      </c>
      <c r="K12" s="9"/>
      <c r="L12" s="36" t="str">
        <f>P28</f>
        <v>NJ Hitman Baseball</v>
      </c>
      <c r="M12" s="69"/>
      <c r="N12" s="70">
        <v>16</v>
      </c>
      <c r="O12" s="9"/>
      <c r="P12" s="71" t="str">
        <f>AB14</f>
        <v>JS Thunder</v>
      </c>
      <c r="Q12" s="74">
        <f>(IF(F12&gt;F13,1,0))+(IF(F19&gt;F18,1,0))+(IF(F26&gt;F27,1,0))+(IF(F30&gt;F29,1,0))</f>
        <v>1</v>
      </c>
      <c r="R12" s="73">
        <f>(IF(F12&lt;F13,1,0))+(IF(F19&lt;F18,1,0))+(IF(F26&lt;F27,1,0))+(IF(F30&lt;F29,1,0))</f>
        <v>3</v>
      </c>
      <c r="S12" s="73">
        <f>(IF(F12=F13,1,0))+(IF(F19=F18,1,0))+(IF(F26=F27,1,0))+(IF(F30=F29,1,0))</f>
        <v>0</v>
      </c>
      <c r="T12" s="73">
        <f>F13+F18+F27+F29</f>
        <v>29</v>
      </c>
      <c r="U12" s="74">
        <f>F12++F19+F26+F30</f>
        <v>12</v>
      </c>
      <c r="V12" s="68"/>
      <c r="W12" s="68"/>
      <c r="X12" s="68"/>
      <c r="Y12" s="68"/>
      <c r="Z12" s="68"/>
      <c r="AA12" s="83">
        <v>2</v>
      </c>
      <c r="AB12" s="95" t="s">
        <v>236</v>
      </c>
      <c r="AE12" s="84"/>
    </row>
    <row r="13" spans="2:37" ht="15.75" thickBot="1">
      <c r="B13" s="22"/>
      <c r="C13" s="4"/>
      <c r="D13" s="39" t="str">
        <f>P9</f>
        <v>Frozen Ropes - NJ</v>
      </c>
      <c r="E13" s="75"/>
      <c r="F13" s="76">
        <v>4</v>
      </c>
      <c r="G13" s="9"/>
      <c r="H13" s="39" t="str">
        <f>P17</f>
        <v>Ocean Sting Rays</v>
      </c>
      <c r="I13" s="75"/>
      <c r="J13" s="76">
        <v>11</v>
      </c>
      <c r="K13" s="9"/>
      <c r="L13" s="39" t="str">
        <f>P25</f>
        <v>NJ Marlins</v>
      </c>
      <c r="M13" s="75"/>
      <c r="N13" s="76">
        <v>2</v>
      </c>
      <c r="O13" s="9"/>
      <c r="P13" s="71" t="str">
        <f>AB15</f>
        <v>TF Terminators</v>
      </c>
      <c r="Q13" s="74">
        <f>(IF(F18&gt;F19,1,0))+(IF(F22&gt;F21,1,0))+(IF(F33&gt;F32,1,0))+(IF(F38&gt;F39,1,0))</f>
        <v>3</v>
      </c>
      <c r="R13" s="73">
        <f>(IF(F18&lt;F19,1,0))+(IF(F22&lt;F21,1,0))+(IF(F33&lt;F32,1,0))+(IF(F38&lt;F39,1,0))</f>
        <v>1</v>
      </c>
      <c r="S13" s="73">
        <f>(IF(F18=F19,1,0))+(IF(F22=F21,1,0))+(IF(F33=F32,1,0))+(IF(F38=F39,1,0))</f>
        <v>0</v>
      </c>
      <c r="T13" s="73">
        <f>F19+F21+F32+F39</f>
        <v>16</v>
      </c>
      <c r="U13" s="74">
        <f>F18+F22+F33+F38</f>
        <v>27</v>
      </c>
      <c r="V13" s="28"/>
      <c r="W13" s="34"/>
      <c r="X13" s="33"/>
      <c r="Y13" s="33"/>
      <c r="Z13" s="33"/>
      <c r="AA13" s="83">
        <v>3</v>
      </c>
      <c r="AB13" s="100" t="s">
        <v>293</v>
      </c>
      <c r="AE13" s="84"/>
      <c r="AJ13" s="85"/>
      <c r="AK13" s="86"/>
    </row>
    <row r="14" spans="2:37" ht="15.75" thickBot="1">
      <c r="B14" s="77"/>
      <c r="C14" s="78"/>
      <c r="D14" s="79"/>
      <c r="E14" s="80"/>
      <c r="F14" s="80"/>
      <c r="G14" s="9"/>
      <c r="H14" s="79"/>
      <c r="I14" s="80"/>
      <c r="J14" s="80"/>
      <c r="K14" s="9"/>
      <c r="L14" s="79"/>
      <c r="M14" s="80"/>
      <c r="N14" s="151"/>
      <c r="O14" s="9"/>
      <c r="P14" s="26"/>
      <c r="Q14" s="87"/>
      <c r="R14" s="87"/>
      <c r="S14" s="26"/>
      <c r="T14" s="26"/>
      <c r="U14" s="88"/>
      <c r="V14" s="28"/>
      <c r="W14" s="34"/>
      <c r="X14" s="33"/>
      <c r="Y14" s="33"/>
      <c r="Z14" s="33"/>
      <c r="AA14" s="83">
        <v>4</v>
      </c>
      <c r="AB14" s="84" t="s">
        <v>219</v>
      </c>
      <c r="AE14" s="84"/>
      <c r="AJ14" s="85"/>
      <c r="AK14" s="86"/>
    </row>
    <row r="15" spans="2:37" ht="15">
      <c r="B15" s="45">
        <v>0.041666666666666664</v>
      </c>
      <c r="C15" s="4"/>
      <c r="D15" s="36" t="str">
        <f>P11</f>
        <v>Middletown Mavericks</v>
      </c>
      <c r="E15" s="69"/>
      <c r="F15" s="70">
        <v>4</v>
      </c>
      <c r="G15" s="9"/>
      <c r="H15" s="36" t="str">
        <f>P19</f>
        <v>Freehold Bombers</v>
      </c>
      <c r="I15" s="69"/>
      <c r="J15" s="70">
        <v>0</v>
      </c>
      <c r="K15" s="9"/>
      <c r="L15" s="36" t="str">
        <f>P27</f>
        <v>Jersey Shore A's</v>
      </c>
      <c r="M15" s="69"/>
      <c r="N15" s="70">
        <v>1</v>
      </c>
      <c r="O15" s="9"/>
      <c r="P15" s="10"/>
      <c r="Q15" s="10"/>
      <c r="R15" s="89"/>
      <c r="S15" s="10"/>
      <c r="T15" s="10"/>
      <c r="U15" s="90"/>
      <c r="V15" s="68"/>
      <c r="W15" s="68"/>
      <c r="X15" s="68"/>
      <c r="Y15" s="68"/>
      <c r="Z15" s="68"/>
      <c r="AA15" s="83">
        <v>5</v>
      </c>
      <c r="AB15" s="84" t="s">
        <v>235</v>
      </c>
      <c r="AE15" s="84"/>
      <c r="AJ15" s="85"/>
      <c r="AK15" s="86"/>
    </row>
    <row r="16" spans="2:37" ht="15.75" thickBot="1">
      <c r="B16" s="22"/>
      <c r="C16" s="4"/>
      <c r="D16" s="39" t="str">
        <f>P10</f>
        <v>Cerbo Sun Devils</v>
      </c>
      <c r="E16" s="75"/>
      <c r="F16" s="76">
        <v>7</v>
      </c>
      <c r="G16" s="9"/>
      <c r="H16" s="39" t="str">
        <f>P18</f>
        <v>CJ Hitmen</v>
      </c>
      <c r="I16" s="75"/>
      <c r="J16" s="76">
        <v>10</v>
      </c>
      <c r="K16" s="9"/>
      <c r="L16" s="39" t="str">
        <f>P26</f>
        <v>Frozen Ropes NY</v>
      </c>
      <c r="M16" s="75"/>
      <c r="N16" s="76">
        <v>5</v>
      </c>
      <c r="O16" s="9"/>
      <c r="P16" s="91" t="s">
        <v>221</v>
      </c>
      <c r="Q16" s="14" t="s">
        <v>198</v>
      </c>
      <c r="R16" s="92" t="s">
        <v>199</v>
      </c>
      <c r="S16" s="14" t="s">
        <v>200</v>
      </c>
      <c r="T16" s="14" t="s">
        <v>201</v>
      </c>
      <c r="U16" s="93" t="s">
        <v>202</v>
      </c>
      <c r="V16" s="28"/>
      <c r="W16" s="34"/>
      <c r="X16" s="33"/>
      <c r="Y16" s="33"/>
      <c r="Z16" s="33"/>
      <c r="AA16" s="94">
        <v>6</v>
      </c>
      <c r="AB16" s="106" t="s">
        <v>46</v>
      </c>
      <c r="AE16" s="95"/>
      <c r="AJ16" s="85"/>
      <c r="AK16" s="86"/>
    </row>
    <row r="17" spans="2:37" ht="15.75" thickBot="1">
      <c r="B17" s="77"/>
      <c r="C17" s="78"/>
      <c r="D17" s="79"/>
      <c r="E17" s="80"/>
      <c r="F17" s="80"/>
      <c r="G17" s="9"/>
      <c r="H17" s="79"/>
      <c r="I17" s="80"/>
      <c r="J17" s="80"/>
      <c r="K17" s="9"/>
      <c r="L17" s="79"/>
      <c r="M17" s="80"/>
      <c r="N17" s="151"/>
      <c r="O17" s="9"/>
      <c r="P17" s="96" t="str">
        <f>AB16</f>
        <v>Ocean Sting Rays</v>
      </c>
      <c r="Q17" s="74">
        <f>(IF(J9&gt;J10,1,0))+(IF(J13&gt;J12,1,0))+(IF(J35&gt;J36,1,0))+(IF(J39&gt;J38,1,0))</f>
        <v>3</v>
      </c>
      <c r="R17" s="74">
        <f>(IF(J9&lt;J10,1,0))+(IF(J13&lt;J12,1,0))+(IF(J35&lt;J36,1,0))+(IF(J39&lt;J38,1,0))</f>
        <v>1</v>
      </c>
      <c r="S17" s="73">
        <f>(IF(J9=J10,1,0))+(IF(J13=J12,1,0))+(IF(J35=J36,1,0))+(IF(J39=J38,1,0))</f>
        <v>0</v>
      </c>
      <c r="T17" s="73">
        <f>J10+J12+J36+J38</f>
        <v>12</v>
      </c>
      <c r="U17" s="74">
        <f>J9+J13+J35+J39</f>
        <v>27</v>
      </c>
      <c r="V17" s="28"/>
      <c r="W17" s="34"/>
      <c r="X17" s="33"/>
      <c r="Y17" s="33"/>
      <c r="Z17" s="33"/>
      <c r="AA17" s="94">
        <v>7</v>
      </c>
      <c r="AB17" s="84" t="s">
        <v>66</v>
      </c>
      <c r="AE17" s="95"/>
      <c r="AJ17" s="85"/>
      <c r="AK17" s="86"/>
    </row>
    <row r="18" spans="2:37" ht="15.75" thickBot="1">
      <c r="B18" s="30">
        <v>0.13541666666666666</v>
      </c>
      <c r="C18" s="4"/>
      <c r="D18" s="36" t="str">
        <f>P13</f>
        <v>TF Terminators</v>
      </c>
      <c r="E18" s="69"/>
      <c r="F18" s="70">
        <v>13</v>
      </c>
      <c r="G18" s="9"/>
      <c r="H18" s="36" t="str">
        <f>P21</f>
        <v>Doylestown Tigers</v>
      </c>
      <c r="I18" s="69"/>
      <c r="J18" s="70">
        <v>16</v>
      </c>
      <c r="K18" s="9"/>
      <c r="L18" s="36" t="str">
        <f>P29</f>
        <v>Yorkville Eagles</v>
      </c>
      <c r="M18" s="69"/>
      <c r="N18" s="70">
        <v>4</v>
      </c>
      <c r="O18" s="9"/>
      <c r="P18" s="96" t="str">
        <f>AB17</f>
        <v>CJ Hitmen</v>
      </c>
      <c r="Q18" s="74">
        <f>(IF(J16&gt;J15,1,0))+(IF(J21&gt;J22,1,0))+(IF(J29&gt;J30,1,0))+(IF(J36&gt;J35,1,0))</f>
        <v>4</v>
      </c>
      <c r="R18" s="74">
        <f>(IF(J16&lt;J15,1,0))+(IF(J21&lt;J22,1,0))+(IF(J29&lt;J30,1,0))+(IF(J36&lt;J35,1,0))</f>
        <v>0</v>
      </c>
      <c r="S18" s="73">
        <f>(IF(J16=J15,1,0))+(IF(J21=J22,1,0))+(IF(J29=J30,1,0))+(IF(J36=J35,1,0))</f>
        <v>0</v>
      </c>
      <c r="T18" s="73">
        <f>J15+J22+J30+J35</f>
        <v>3</v>
      </c>
      <c r="U18" s="74">
        <f>J16+J21+J29+J36</f>
        <v>36</v>
      </c>
      <c r="V18" s="68"/>
      <c r="W18" s="68"/>
      <c r="X18" s="68"/>
      <c r="Y18" s="68"/>
      <c r="Z18" s="68"/>
      <c r="AA18" s="94">
        <v>8</v>
      </c>
      <c r="AB18" s="95" t="s">
        <v>291</v>
      </c>
      <c r="AE18" s="97"/>
      <c r="AJ18" s="85"/>
      <c r="AK18" s="86"/>
    </row>
    <row r="19" spans="2:37" ht="15.75" thickBot="1">
      <c r="B19" s="31"/>
      <c r="C19" s="4"/>
      <c r="D19" s="39" t="str">
        <f>P12</f>
        <v>JS Thunder</v>
      </c>
      <c r="E19" s="75"/>
      <c r="F19" s="76">
        <v>1</v>
      </c>
      <c r="G19" s="9"/>
      <c r="H19" s="39" t="str">
        <f>P20</f>
        <v>Pt. Pleasant Patriots</v>
      </c>
      <c r="I19" s="75"/>
      <c r="J19" s="76">
        <v>3</v>
      </c>
      <c r="K19" s="9"/>
      <c r="L19" s="39" t="str">
        <f>P28</f>
        <v>NJ Hitman Baseball</v>
      </c>
      <c r="M19" s="75"/>
      <c r="N19" s="76">
        <v>8</v>
      </c>
      <c r="O19" s="9"/>
      <c r="P19" s="96" t="str">
        <f>AB18</f>
        <v>Freehold Bombers</v>
      </c>
      <c r="Q19" s="74">
        <f>(IF(J10&gt;J9,1,0))+(IF(J15&gt;J16,1,0))+(IF(J32&gt;J33,1,0))+(IF(J27&gt;J26,1,0))</f>
        <v>0</v>
      </c>
      <c r="R19" s="74">
        <f>(IF(J10&lt;J9,1,0))+(IF(J15&lt;J16,1,0))+(IF(J32&lt;J33,1,0))+(IF(J27&lt;J26,1,0))</f>
        <v>4</v>
      </c>
      <c r="S19" s="73">
        <f>(IF(J10=J9,1,0))+(IF(J15=J16,1,0))+(IF(J32=J33,1,0))+(IF(J27=J26,1,0))</f>
        <v>0</v>
      </c>
      <c r="T19" s="73">
        <f>J9+J16+J26+J33</f>
        <v>37</v>
      </c>
      <c r="U19" s="74">
        <f>J10+J15+J27+J32</f>
        <v>11</v>
      </c>
      <c r="V19" s="28"/>
      <c r="W19" s="34"/>
      <c r="X19" s="33"/>
      <c r="Y19" s="33"/>
      <c r="Z19" s="33"/>
      <c r="AA19" s="94">
        <v>9</v>
      </c>
      <c r="AB19" s="100" t="s">
        <v>294</v>
      </c>
      <c r="AE19" s="95"/>
      <c r="AJ19" s="85"/>
      <c r="AK19" s="86"/>
    </row>
    <row r="20" spans="2:37" ht="15.75" thickBot="1">
      <c r="B20" s="77"/>
      <c r="C20" s="78"/>
      <c r="D20" s="79"/>
      <c r="E20" s="80"/>
      <c r="F20" s="80"/>
      <c r="G20" s="9"/>
      <c r="H20" s="79"/>
      <c r="I20" s="80"/>
      <c r="J20" s="80"/>
      <c r="K20" s="9"/>
      <c r="L20" s="79"/>
      <c r="M20" s="80"/>
      <c r="N20" s="151"/>
      <c r="O20" s="9"/>
      <c r="P20" s="96" t="str">
        <f>AB19</f>
        <v>Pt. Pleasant Patriots</v>
      </c>
      <c r="Q20" s="74">
        <f>(IF(J12&gt;J13,1,0))+(IF(J19&gt;J18,1,0))+(IF(J26&gt;J27,1,0))+(IF(J30&gt;J29,1,0))</f>
        <v>1</v>
      </c>
      <c r="R20" s="74">
        <f>(IF(J12&lt;J13,1,0))+(IF(J19&lt;J18,1,0))+(IF(J26&lt;J27,1,0))+(IF(J30&lt;J29,1,0))</f>
        <v>3</v>
      </c>
      <c r="S20" s="73">
        <f>(IF(J12=J13,1,0))+(IF(J19=J18,1,0))+(IF(J26=J27,1,0))+(IF(J30=J29,1,0))</f>
        <v>0</v>
      </c>
      <c r="T20" s="73">
        <f>J13+J18+J27+J29</f>
        <v>40</v>
      </c>
      <c r="U20" s="74">
        <f>J12++J19+J26+J30</f>
        <v>8</v>
      </c>
      <c r="V20" s="28"/>
      <c r="W20" s="34"/>
      <c r="X20" s="33"/>
      <c r="Y20" s="33"/>
      <c r="Z20" s="33"/>
      <c r="AA20" s="94">
        <v>10</v>
      </c>
      <c r="AB20" s="97" t="s">
        <v>290</v>
      </c>
      <c r="AE20" s="95"/>
      <c r="AJ20" s="85"/>
      <c r="AK20" s="86"/>
    </row>
    <row r="21" spans="2:37" ht="15.75" thickBot="1">
      <c r="B21" s="30">
        <v>0.22916666666666666</v>
      </c>
      <c r="C21" s="4"/>
      <c r="D21" s="20" t="str">
        <f>P10</f>
        <v>Cerbo Sun Devils</v>
      </c>
      <c r="E21" s="98"/>
      <c r="F21" s="70">
        <v>7</v>
      </c>
      <c r="G21" s="9"/>
      <c r="H21" s="20" t="str">
        <f>P18</f>
        <v>CJ Hitmen</v>
      </c>
      <c r="I21" s="69"/>
      <c r="J21" s="70">
        <v>11</v>
      </c>
      <c r="K21" s="9"/>
      <c r="L21" s="36" t="str">
        <f>P26</f>
        <v>Frozen Ropes NY</v>
      </c>
      <c r="M21" s="69"/>
      <c r="N21" s="70">
        <v>12</v>
      </c>
      <c r="O21" s="9"/>
      <c r="P21" s="96" t="str">
        <f>AB20</f>
        <v>Doylestown Tigers</v>
      </c>
      <c r="Q21" s="74">
        <f>(IF(J18&gt;J19,1,0))+(IF(J22&gt;J21,1,0))+(IF(J33&gt;J32,1,0))+(IF(J38&gt;J39,1,0))</f>
        <v>2</v>
      </c>
      <c r="R21" s="74">
        <f>(IF(J18&lt;J19,1,0))+(IF(J22&lt;J21,1,0))+(IF(J33&lt;J32,1,0))+(IF(J38&lt;J39,1,0))</f>
        <v>2</v>
      </c>
      <c r="S21" s="73">
        <f>(IF(J18=J19,1,0))+(IF(J22=J21,1,0))+(IF(J33=J32,1,0))+(IF(J38=J39,1,0))</f>
        <v>0</v>
      </c>
      <c r="T21" s="73">
        <f>J19+J21+J32+J39</f>
        <v>28</v>
      </c>
      <c r="U21" s="74">
        <f>J18+J22+J33+J38</f>
        <v>38</v>
      </c>
      <c r="V21" s="68"/>
      <c r="W21" s="68"/>
      <c r="X21" s="68"/>
      <c r="Y21" s="68"/>
      <c r="Z21" s="68"/>
      <c r="AA21" s="99">
        <v>11</v>
      </c>
      <c r="AB21" s="95" t="s">
        <v>251</v>
      </c>
      <c r="AE21" s="100"/>
      <c r="AJ21" s="85"/>
      <c r="AK21" s="86"/>
    </row>
    <row r="22" spans="2:37" ht="15.75" thickBot="1">
      <c r="B22" s="31"/>
      <c r="C22" s="16"/>
      <c r="D22" s="23" t="str">
        <f>P13</f>
        <v>TF Terminators</v>
      </c>
      <c r="E22" s="101"/>
      <c r="F22" s="76">
        <v>2</v>
      </c>
      <c r="G22" s="12"/>
      <c r="H22" s="23" t="str">
        <f>P21</f>
        <v>Doylestown Tigers</v>
      </c>
      <c r="I22" s="75"/>
      <c r="J22" s="76">
        <v>1</v>
      </c>
      <c r="K22" s="12"/>
      <c r="L22" s="39" t="str">
        <f>P29</f>
        <v>Yorkville Eagles</v>
      </c>
      <c r="M22" s="75"/>
      <c r="N22" s="76">
        <v>0</v>
      </c>
      <c r="O22" s="9"/>
      <c r="T22" s="9"/>
      <c r="U22" s="102"/>
      <c r="V22" s="28"/>
      <c r="W22" s="34"/>
      <c r="X22" s="34"/>
      <c r="Y22" s="34"/>
      <c r="Z22" s="34"/>
      <c r="AA22" s="99">
        <v>12</v>
      </c>
      <c r="AB22" s="95" t="s">
        <v>237</v>
      </c>
      <c r="AE22" s="100"/>
      <c r="AJ22" s="85"/>
      <c r="AK22" s="86"/>
    </row>
    <row r="23" spans="2:37" ht="15.75" thickBot="1">
      <c r="B23" s="4"/>
      <c r="G23" s="9"/>
      <c r="O23" s="9"/>
      <c r="P23" s="10"/>
      <c r="Q23" s="10"/>
      <c r="R23" s="64"/>
      <c r="S23" s="10"/>
      <c r="T23" s="10"/>
      <c r="U23" s="90"/>
      <c r="V23" s="68"/>
      <c r="W23" s="68"/>
      <c r="X23" s="68"/>
      <c r="Y23" s="68"/>
      <c r="Z23" s="68"/>
      <c r="AA23" s="99">
        <v>13</v>
      </c>
      <c r="AB23" s="100" t="s">
        <v>292</v>
      </c>
      <c r="AE23" s="100"/>
      <c r="AJ23" s="85"/>
      <c r="AK23" s="86"/>
    </row>
    <row r="24" spans="2:37" ht="15.75" thickBot="1">
      <c r="B24" s="187" t="s">
        <v>208</v>
      </c>
      <c r="C24" s="5"/>
      <c r="D24" s="63" t="str">
        <f>D6</f>
        <v>Little Silver</v>
      </c>
      <c r="E24" s="7"/>
      <c r="F24" s="8"/>
      <c r="G24" s="7"/>
      <c r="H24" s="6" t="str">
        <f>H6</f>
        <v>Fair Haven</v>
      </c>
      <c r="I24" s="7"/>
      <c r="J24" s="8"/>
      <c r="K24" s="7"/>
      <c r="L24" s="43" t="str">
        <f>L6</f>
        <v>West Long Branch</v>
      </c>
      <c r="M24" s="7"/>
      <c r="N24" s="8"/>
      <c r="O24" s="9"/>
      <c r="P24" s="152" t="s">
        <v>239</v>
      </c>
      <c r="Q24" s="14" t="s">
        <v>198</v>
      </c>
      <c r="R24" s="67" t="s">
        <v>199</v>
      </c>
      <c r="S24" s="14" t="s">
        <v>200</v>
      </c>
      <c r="T24" s="14" t="s">
        <v>201</v>
      </c>
      <c r="U24" s="93" t="s">
        <v>202</v>
      </c>
      <c r="AA24" s="99">
        <v>14</v>
      </c>
      <c r="AB24" s="100" t="s">
        <v>295</v>
      </c>
      <c r="AE24" s="100"/>
      <c r="AJ24" s="85"/>
      <c r="AK24" s="86"/>
    </row>
    <row r="25" spans="2:37" ht="15.75" thickBot="1">
      <c r="B25" s="217">
        <v>40692</v>
      </c>
      <c r="C25" s="16"/>
      <c r="D25" s="65" t="str">
        <f>D7</f>
        <v>Library</v>
      </c>
      <c r="E25" s="9"/>
      <c r="F25" s="104" t="s">
        <v>196</v>
      </c>
      <c r="G25" s="9"/>
      <c r="H25" s="11" t="str">
        <f>H7</f>
        <v>Sportsman</v>
      </c>
      <c r="I25" s="9"/>
      <c r="J25" s="104" t="s">
        <v>196</v>
      </c>
      <c r="K25" s="9"/>
      <c r="L25" s="50" t="str">
        <f>L7</f>
        <v>Thorne</v>
      </c>
      <c r="M25" s="9"/>
      <c r="N25" s="104" t="s">
        <v>196</v>
      </c>
      <c r="O25" s="9"/>
      <c r="P25" s="153" t="str">
        <f>AB21</f>
        <v>NJ Marlins</v>
      </c>
      <c r="Q25" s="72">
        <f>(IF(N9&gt;N10,1,0))+(IF(N13&gt;N12,1,0))+(IF(N35&gt;N36,1,0))+(IF(N39&gt;N38,1,0))</f>
        <v>0</v>
      </c>
      <c r="R25" s="73">
        <f>(IF(N9&lt;N10,1,0))+(IF(N13&lt;N12,1,0))+(IF(N35&lt;N36,1,0))+(IF(N39&lt;N38,1,0))</f>
        <v>4</v>
      </c>
      <c r="S25" s="73">
        <f>(IF(N9=N10,1,0))+(IF(N13=N12,1,0))+(IF(N35=N36,1,0))+(IF(N39=N38,1,0))</f>
        <v>0</v>
      </c>
      <c r="T25" s="73">
        <f>N10+N12+N36+N38</f>
        <v>46</v>
      </c>
      <c r="U25" s="154">
        <f>N9+N13+N35+N39</f>
        <v>7</v>
      </c>
      <c r="AA25" s="105">
        <v>15</v>
      </c>
      <c r="AB25" s="82" t="s">
        <v>234</v>
      </c>
      <c r="AE25" s="106"/>
      <c r="AJ25" s="85"/>
      <c r="AK25" s="86"/>
    </row>
    <row r="26" spans="2:37" ht="15.75" thickBot="1">
      <c r="B26" s="45">
        <v>0.3541666666666667</v>
      </c>
      <c r="C26" s="4"/>
      <c r="D26" s="36" t="str">
        <f>P12</f>
        <v>JS Thunder</v>
      </c>
      <c r="E26" s="69"/>
      <c r="F26" s="70">
        <v>4</v>
      </c>
      <c r="G26" s="9"/>
      <c r="H26" s="36" t="str">
        <f>P20</f>
        <v>Pt. Pleasant Patriots</v>
      </c>
      <c r="I26" s="69"/>
      <c r="J26" s="70">
        <v>5</v>
      </c>
      <c r="K26" s="9"/>
      <c r="L26" s="36" t="str">
        <f>P28</f>
        <v>NJ Hitman Baseball</v>
      </c>
      <c r="M26" s="69"/>
      <c r="N26" s="70">
        <v>0</v>
      </c>
      <c r="O26" s="9"/>
      <c r="P26" s="153" t="str">
        <f>AB22</f>
        <v>Frozen Ropes NY</v>
      </c>
      <c r="Q26" s="72">
        <f>(IF(N16&gt;N15,1,0))+(IF(N21&gt;N22,1,0))+(IF(N29&gt;N30,1,0))+(IF(N36&gt;N35,1,0))</f>
        <v>4</v>
      </c>
      <c r="R26" s="73">
        <f>(IF(N16&lt;N15,1,0))+(IF(N21&lt;N22,1,0))+(IF(N29&lt;N30,1,0))+(IF(N36&lt;N35,1,0))</f>
        <v>0</v>
      </c>
      <c r="S26" s="73">
        <f>(IF(N16=N15,1,0))+(IF(N21=N22,1,0))+(IF(N29=N30,1,0))+(IF(N36=N35,1,0))</f>
        <v>0</v>
      </c>
      <c r="T26" s="73">
        <f>N15+N22+N30+N35</f>
        <v>7</v>
      </c>
      <c r="U26" s="74">
        <f>N16+N21+N29+N36</f>
        <v>39</v>
      </c>
      <c r="AA26" s="107" t="s">
        <v>223</v>
      </c>
      <c r="AB26" s="108" t="s">
        <v>61</v>
      </c>
      <c r="AJ26" s="85"/>
      <c r="AK26" s="86"/>
    </row>
    <row r="27" spans="2:37" ht="15.75" thickBot="1">
      <c r="B27" s="22"/>
      <c r="C27" s="4"/>
      <c r="D27" s="39" t="str">
        <f>P11</f>
        <v>Middletown Mavericks</v>
      </c>
      <c r="E27" s="75"/>
      <c r="F27" s="76">
        <v>7</v>
      </c>
      <c r="G27" s="9"/>
      <c r="H27" s="39" t="str">
        <f>P19</f>
        <v>Freehold Bombers</v>
      </c>
      <c r="I27" s="75"/>
      <c r="J27" s="76">
        <v>3</v>
      </c>
      <c r="K27" s="9"/>
      <c r="L27" s="39" t="str">
        <f>P27</f>
        <v>Jersey Shore A's</v>
      </c>
      <c r="M27" s="75"/>
      <c r="N27" s="76">
        <v>10</v>
      </c>
      <c r="O27" s="9"/>
      <c r="P27" s="153" t="str">
        <f>AB23</f>
        <v>Jersey Shore A's</v>
      </c>
      <c r="Q27" s="72">
        <f>(IF(N10&gt;N9,1,0))+(IF(N15&gt;N16,1,0))+(IF(N32&gt;N33,1,0))+(IF(N27&gt;N26,1,0))</f>
        <v>3</v>
      </c>
      <c r="R27" s="73">
        <f>(IF(N10&lt;N9,1,0))+(IF(N15&lt;N16,1,0))+(IF(N32&lt;N33,1,0))+(IF(N27&lt;N26,1,0))</f>
        <v>1</v>
      </c>
      <c r="S27" s="73">
        <f>(IF(N10=N9,1,0))+(IF(N15=N16,1,0))+(IF(N32=N33,1,0))+(IF(N27=N26,1,0))</f>
        <v>0</v>
      </c>
      <c r="T27" s="73">
        <f>N9+N16+N26+N33</f>
        <v>10</v>
      </c>
      <c r="U27" s="74">
        <f>N10+N15+N27+N32</f>
        <v>38</v>
      </c>
      <c r="AA27" s="109" t="s">
        <v>207</v>
      </c>
      <c r="AB27" s="110" t="s">
        <v>224</v>
      </c>
      <c r="AJ27" s="85"/>
      <c r="AK27" s="86"/>
    </row>
    <row r="28" spans="2:37" ht="15.75" thickBot="1">
      <c r="B28" s="77"/>
      <c r="C28" s="78"/>
      <c r="D28" s="79"/>
      <c r="E28" s="80"/>
      <c r="F28" s="80"/>
      <c r="G28" s="9"/>
      <c r="H28" s="79"/>
      <c r="I28" s="80"/>
      <c r="J28" s="80"/>
      <c r="K28" s="9"/>
      <c r="L28" s="79"/>
      <c r="M28" s="80"/>
      <c r="N28" s="151"/>
      <c r="O28" s="9"/>
      <c r="P28" s="153" t="str">
        <f>AB24</f>
        <v>NJ Hitman Baseball</v>
      </c>
      <c r="Q28" s="74">
        <f>(IF(N12&gt;N13,1,0))+(IF(N19&gt;N18,1,0))+(IF(N26&gt;N27,1,0))+(IF(N30&gt;N29,1,0))</f>
        <v>2</v>
      </c>
      <c r="R28" s="73">
        <f>(IF(N12&lt;N13,1,0))+(IF(N19&lt;N18,1,0))+(IF(N26&lt;N27,1,0))+(IF(N30&lt;N29,1,0))</f>
        <v>2</v>
      </c>
      <c r="S28" s="73">
        <f>(IF(N12=N13,1,0))+(IF(N19=N18,1,0))+(IF(N26=N27,1,0))+(IF(N30=N29,1,0))</f>
        <v>0</v>
      </c>
      <c r="T28" s="73">
        <f>N13+N18+N27+N29</f>
        <v>28</v>
      </c>
      <c r="U28" s="74">
        <f>N12++N19+N26+N30</f>
        <v>29</v>
      </c>
      <c r="AA28" s="111"/>
      <c r="AB28" s="112" t="s">
        <v>62</v>
      </c>
      <c r="AJ28" s="85"/>
      <c r="AK28" s="86"/>
    </row>
    <row r="29" spans="2:37" ht="15.75" thickBot="1">
      <c r="B29" s="30">
        <v>0.4479166666666667</v>
      </c>
      <c r="C29" s="4"/>
      <c r="D29" s="36" t="str">
        <f>P10</f>
        <v>Cerbo Sun Devils</v>
      </c>
      <c r="E29" s="69"/>
      <c r="F29" s="70">
        <v>5</v>
      </c>
      <c r="G29" s="9"/>
      <c r="H29" s="36" t="str">
        <f>P18</f>
        <v>CJ Hitmen</v>
      </c>
      <c r="I29" s="69"/>
      <c r="J29" s="70">
        <v>10</v>
      </c>
      <c r="K29" s="9"/>
      <c r="L29" s="36" t="str">
        <f>P26</f>
        <v>Frozen Ropes NY</v>
      </c>
      <c r="M29" s="102"/>
      <c r="N29" s="70">
        <v>12</v>
      </c>
      <c r="O29" s="9"/>
      <c r="P29" s="153" t="str">
        <f>AB25</f>
        <v>Yorkville Eagles</v>
      </c>
      <c r="Q29" s="21">
        <f>(IF(N18&gt;N19,1,0))+(IF(N22&gt;N21,1,0))+(IF(N33&gt;N32,1,0))+(IF(N38&gt;N39,1,0))</f>
        <v>1</v>
      </c>
      <c r="R29" s="155">
        <f>(IF(N18&lt;N19,1,0))+(IF(N22&lt;N21,1,0))+(IF(N33&lt;N32,1,0))+(IF(N38&lt;N39,1,0))</f>
        <v>3</v>
      </c>
      <c r="S29" s="73">
        <f>(IF(N18=N19,1,0))+(IF(N22=N21,1,0))+(IF(N33=N32,1,0))+(IF(N38=N39,1,0))</f>
        <v>0</v>
      </c>
      <c r="T29" s="73">
        <f>N19+N21+N32+N39</f>
        <v>39</v>
      </c>
      <c r="U29" s="74">
        <f>N18+N22+N33+N38</f>
        <v>17</v>
      </c>
      <c r="AA29" s="109" t="s">
        <v>226</v>
      </c>
      <c r="AB29" s="110" t="s">
        <v>249</v>
      </c>
      <c r="AJ29" s="85"/>
      <c r="AK29" s="86"/>
    </row>
    <row r="30" spans="2:37" ht="15.75" thickBot="1">
      <c r="B30" s="31"/>
      <c r="C30" s="4"/>
      <c r="D30" s="39" t="str">
        <f>P12</f>
        <v>JS Thunder</v>
      </c>
      <c r="E30" s="75"/>
      <c r="F30" s="76">
        <v>2</v>
      </c>
      <c r="G30" s="9"/>
      <c r="H30" s="39" t="str">
        <f>P20</f>
        <v>Pt. Pleasant Patriots</v>
      </c>
      <c r="I30" s="75"/>
      <c r="J30" s="76">
        <v>0</v>
      </c>
      <c r="K30" s="9"/>
      <c r="L30" s="49" t="str">
        <f>P28</f>
        <v>NJ Hitman Baseball</v>
      </c>
      <c r="M30" s="156"/>
      <c r="N30" s="76">
        <v>5</v>
      </c>
      <c r="O30" s="9"/>
      <c r="P30" s="68"/>
      <c r="Q30" s="68"/>
      <c r="R30" s="68"/>
      <c r="S30" s="68"/>
      <c r="T30" s="68"/>
      <c r="U30" s="28"/>
      <c r="AA30" s="111"/>
      <c r="AB30" s="112" t="s">
        <v>63</v>
      </c>
      <c r="AJ30" s="85"/>
      <c r="AK30" s="86"/>
    </row>
    <row r="31" spans="2:37" ht="15.75" thickBot="1">
      <c r="B31" s="77"/>
      <c r="C31" s="78"/>
      <c r="D31" s="79"/>
      <c r="E31" s="80"/>
      <c r="F31" s="80"/>
      <c r="G31" s="9"/>
      <c r="H31" s="79"/>
      <c r="I31" s="80"/>
      <c r="J31" s="80"/>
      <c r="K31" s="9"/>
      <c r="L31" s="79"/>
      <c r="M31" s="80"/>
      <c r="N31" s="151"/>
      <c r="O31" s="9"/>
      <c r="P31" s="103" t="s">
        <v>222</v>
      </c>
      <c r="Q31" s="350" t="s">
        <v>197</v>
      </c>
      <c r="R31" s="351"/>
      <c r="S31" s="351"/>
      <c r="T31" s="351"/>
      <c r="U31" s="352"/>
      <c r="AA31" s="109" t="s">
        <v>228</v>
      </c>
      <c r="AB31" s="110" t="s">
        <v>64</v>
      </c>
      <c r="AE31" s="116"/>
      <c r="AJ31" s="85"/>
      <c r="AK31" s="86"/>
    </row>
    <row r="32" spans="2:37" ht="15.75" thickBot="1">
      <c r="B32" s="30">
        <v>0.041666666666666664</v>
      </c>
      <c r="C32" s="4"/>
      <c r="D32" s="36" t="str">
        <f>P11</f>
        <v>Middletown Mavericks</v>
      </c>
      <c r="E32" s="117"/>
      <c r="F32" s="51">
        <v>8</v>
      </c>
      <c r="G32" s="9"/>
      <c r="H32" s="36" t="str">
        <f>P19</f>
        <v>Freehold Bombers</v>
      </c>
      <c r="I32" s="69"/>
      <c r="J32" s="70">
        <v>6</v>
      </c>
      <c r="K32" s="9"/>
      <c r="L32" s="36" t="str">
        <f>P27</f>
        <v>Jersey Shore A's</v>
      </c>
      <c r="M32" s="57"/>
      <c r="N32" s="70">
        <v>17</v>
      </c>
      <c r="O32" s="9"/>
      <c r="P32" s="40">
        <v>1</v>
      </c>
      <c r="Q32" s="353" t="s">
        <v>88</v>
      </c>
      <c r="R32" s="323"/>
      <c r="S32" s="323"/>
      <c r="T32" s="323"/>
      <c r="U32" s="324"/>
      <c r="AA32" s="120"/>
      <c r="AB32" s="121" t="s">
        <v>65</v>
      </c>
      <c r="AJ32" s="85"/>
      <c r="AK32" s="86"/>
    </row>
    <row r="33" spans="2:37" ht="15.75" thickBot="1">
      <c r="B33" s="31"/>
      <c r="C33" s="4"/>
      <c r="D33" s="49" t="str">
        <f>P13</f>
        <v>TF Terminators</v>
      </c>
      <c r="E33" s="9"/>
      <c r="F33" s="13">
        <v>9</v>
      </c>
      <c r="G33" s="9"/>
      <c r="H33" s="49" t="str">
        <f>P21</f>
        <v>Doylestown Tigers</v>
      </c>
      <c r="I33" s="75"/>
      <c r="J33" s="76">
        <v>16</v>
      </c>
      <c r="K33" s="9"/>
      <c r="L33" s="39" t="str">
        <f>P29</f>
        <v>Yorkville Eagles</v>
      </c>
      <c r="M33" s="54"/>
      <c r="N33" s="76">
        <v>3</v>
      </c>
      <c r="O33" s="9"/>
      <c r="P33" s="41">
        <v>2</v>
      </c>
      <c r="Q33" s="354" t="s">
        <v>237</v>
      </c>
      <c r="R33" s="355"/>
      <c r="S33" s="355"/>
      <c r="T33" s="355"/>
      <c r="U33" s="356"/>
      <c r="AK33" s="86"/>
    </row>
    <row r="34" spans="2:37" ht="15.75" thickBot="1">
      <c r="B34" s="77"/>
      <c r="C34" s="78"/>
      <c r="D34" s="79"/>
      <c r="E34" s="80"/>
      <c r="F34" s="80"/>
      <c r="G34" s="9"/>
      <c r="H34" s="79"/>
      <c r="I34" s="80"/>
      <c r="J34" s="80"/>
      <c r="K34" s="9"/>
      <c r="L34" s="79"/>
      <c r="M34" s="80"/>
      <c r="N34" s="151"/>
      <c r="O34" s="9"/>
      <c r="P34" s="41">
        <v>3</v>
      </c>
      <c r="Q34" s="354" t="s">
        <v>89</v>
      </c>
      <c r="R34" s="355"/>
      <c r="S34" s="355"/>
      <c r="T34" s="355"/>
      <c r="U34" s="356"/>
      <c r="AK34" s="86"/>
    </row>
    <row r="35" spans="2:37" ht="15">
      <c r="B35" s="30">
        <v>0.13541666666666666</v>
      </c>
      <c r="C35" s="4"/>
      <c r="D35" s="36" t="str">
        <f>P9</f>
        <v>Frozen Ropes - NJ</v>
      </c>
      <c r="E35" s="69"/>
      <c r="F35" s="70">
        <v>3</v>
      </c>
      <c r="G35" s="9"/>
      <c r="H35" s="36" t="str">
        <f>P17</f>
        <v>Ocean Sting Rays</v>
      </c>
      <c r="I35" s="69"/>
      <c r="J35" s="70">
        <v>2</v>
      </c>
      <c r="K35" s="4"/>
      <c r="L35" s="36" t="str">
        <f>P25</f>
        <v>NJ Marlins</v>
      </c>
      <c r="M35" s="57"/>
      <c r="N35" s="70">
        <v>1</v>
      </c>
      <c r="O35" s="9"/>
      <c r="P35" s="41">
        <v>4</v>
      </c>
      <c r="Q35" s="354" t="s">
        <v>90</v>
      </c>
      <c r="R35" s="355"/>
      <c r="S35" s="355"/>
      <c r="T35" s="355"/>
      <c r="U35" s="356"/>
      <c r="AK35" s="86"/>
    </row>
    <row r="36" spans="2:37" ht="15.75" thickBot="1">
      <c r="B36" s="31"/>
      <c r="C36" s="4"/>
      <c r="D36" s="39" t="str">
        <f>P10</f>
        <v>Cerbo Sun Devils</v>
      </c>
      <c r="E36" s="75"/>
      <c r="F36" s="76">
        <v>4</v>
      </c>
      <c r="G36" s="9"/>
      <c r="H36" s="39" t="str">
        <f>P18</f>
        <v>CJ Hitmen</v>
      </c>
      <c r="I36" s="75"/>
      <c r="J36" s="76">
        <v>5</v>
      </c>
      <c r="K36" s="4"/>
      <c r="L36" s="39" t="str">
        <f>P26</f>
        <v>Frozen Ropes NY</v>
      </c>
      <c r="M36" s="54"/>
      <c r="N36" s="76">
        <v>10</v>
      </c>
      <c r="O36" s="9"/>
      <c r="P36" s="41">
        <v>5</v>
      </c>
      <c r="Q36" s="354" t="s">
        <v>91</v>
      </c>
      <c r="R36" s="355"/>
      <c r="S36" s="355"/>
      <c r="T36" s="355"/>
      <c r="U36" s="356"/>
      <c r="AJ36" s="86"/>
      <c r="AK36" s="86"/>
    </row>
    <row r="37" spans="2:37" ht="15.75" thickBot="1">
      <c r="B37" s="77"/>
      <c r="C37" s="78"/>
      <c r="D37" s="79"/>
      <c r="E37" s="80"/>
      <c r="F37" s="80"/>
      <c r="G37" s="9"/>
      <c r="H37" s="79"/>
      <c r="I37" s="80"/>
      <c r="J37" s="80"/>
      <c r="K37" s="9"/>
      <c r="L37" s="79"/>
      <c r="M37" s="80"/>
      <c r="N37" s="151"/>
      <c r="O37" s="9"/>
      <c r="P37" s="42">
        <v>6</v>
      </c>
      <c r="Q37" s="329" t="s">
        <v>67</v>
      </c>
      <c r="R37" s="326"/>
      <c r="S37" s="326"/>
      <c r="T37" s="326"/>
      <c r="U37" s="327"/>
      <c r="AJ37" s="86"/>
      <c r="AK37" s="86"/>
    </row>
    <row r="38" spans="2:21" ht="15">
      <c r="B38" s="30">
        <v>0.22916666666666666</v>
      </c>
      <c r="C38" s="4"/>
      <c r="D38" s="20" t="str">
        <f>P13</f>
        <v>TF Terminators</v>
      </c>
      <c r="E38" s="98"/>
      <c r="F38" s="70">
        <v>3</v>
      </c>
      <c r="G38" s="9"/>
      <c r="H38" s="36" t="str">
        <f>P21</f>
        <v>Doylestown Tigers</v>
      </c>
      <c r="I38" s="69"/>
      <c r="J38" s="70">
        <v>5</v>
      </c>
      <c r="K38" s="4"/>
      <c r="L38" s="36" t="str">
        <f>P29</f>
        <v>Yorkville Eagles</v>
      </c>
      <c r="M38" s="57"/>
      <c r="N38" s="70">
        <v>10</v>
      </c>
      <c r="O38" s="9"/>
      <c r="P38" s="125"/>
      <c r="Q38" s="33"/>
      <c r="R38" s="33"/>
      <c r="S38" s="28"/>
      <c r="T38" s="28"/>
      <c r="U38" s="28"/>
    </row>
    <row r="39" spans="2:21" ht="15.75" thickBot="1">
      <c r="B39" s="31"/>
      <c r="C39" s="16"/>
      <c r="D39" s="23" t="str">
        <f>P9</f>
        <v>Frozen Ropes - NJ</v>
      </c>
      <c r="E39" s="101"/>
      <c r="F39" s="76">
        <v>0</v>
      </c>
      <c r="G39" s="12"/>
      <c r="H39" s="39" t="str">
        <f>P17</f>
        <v>Ocean Sting Rays</v>
      </c>
      <c r="I39" s="75"/>
      <c r="J39" s="76">
        <v>8</v>
      </c>
      <c r="K39" s="16"/>
      <c r="L39" s="39" t="str">
        <f>P25</f>
        <v>NJ Marlins</v>
      </c>
      <c r="M39" s="54"/>
      <c r="N39" s="76">
        <v>2</v>
      </c>
      <c r="O39" s="9"/>
      <c r="P39" s="68"/>
      <c r="Q39" s="68"/>
      <c r="R39" s="68"/>
      <c r="S39" s="68"/>
      <c r="T39" s="28"/>
      <c r="U39" s="28"/>
    </row>
    <row r="40" ht="15.75" thickBot="1">
      <c r="B40" s="16"/>
    </row>
    <row r="41" spans="2:21" ht="15">
      <c r="B41" s="171" t="s">
        <v>229</v>
      </c>
      <c r="D41" s="130" t="str">
        <f>D24</f>
        <v>Little Silver</v>
      </c>
      <c r="E41" s="7"/>
      <c r="F41" s="334" t="s">
        <v>197</v>
      </c>
      <c r="G41" s="334"/>
      <c r="H41" s="335"/>
      <c r="I41" s="157"/>
      <c r="J41" s="8"/>
      <c r="K41" s="9"/>
      <c r="L41" s="43" t="str">
        <f>H24</f>
        <v>Fair Haven</v>
      </c>
      <c r="M41" s="89"/>
      <c r="N41" s="333" t="s">
        <v>197</v>
      </c>
      <c r="O41" s="334"/>
      <c r="P41" s="335"/>
      <c r="Q41" s="157"/>
      <c r="R41" s="9"/>
      <c r="S41" s="9"/>
      <c r="T41" s="9"/>
      <c r="U41" s="9"/>
    </row>
    <row r="42" spans="2:21" ht="15.75" thickBot="1">
      <c r="B42" s="260">
        <v>40693</v>
      </c>
      <c r="C42" s="16"/>
      <c r="D42" s="132" t="str">
        <f>D25</f>
        <v>Library</v>
      </c>
      <c r="E42" s="12"/>
      <c r="F42" s="345"/>
      <c r="G42" s="345"/>
      <c r="H42" s="346"/>
      <c r="I42" s="158" t="s">
        <v>196</v>
      </c>
      <c r="J42" s="13" t="s">
        <v>196</v>
      </c>
      <c r="K42" s="9"/>
      <c r="L42" s="50" t="str">
        <f>H25</f>
        <v>Sportsman</v>
      </c>
      <c r="M42" s="92"/>
      <c r="N42" s="391"/>
      <c r="O42" s="345"/>
      <c r="P42" s="346"/>
      <c r="Q42" s="159" t="s">
        <v>196</v>
      </c>
      <c r="R42" s="9"/>
      <c r="S42" s="9"/>
      <c r="T42" s="9"/>
      <c r="U42" s="9"/>
    </row>
    <row r="43" spans="2:21" ht="15.75" thickBot="1">
      <c r="B43" s="30">
        <v>0.4166666666666667</v>
      </c>
      <c r="D43" s="51" t="s">
        <v>240</v>
      </c>
      <c r="E43" s="133"/>
      <c r="F43" s="322" t="str">
        <f>Q36</f>
        <v>Ocean Sting Rays</v>
      </c>
      <c r="G43" s="323"/>
      <c r="H43" s="324"/>
      <c r="I43" s="160"/>
      <c r="J43" s="51">
        <v>2</v>
      </c>
      <c r="K43" s="9"/>
      <c r="L43" s="56" t="s">
        <v>241</v>
      </c>
      <c r="M43" s="161"/>
      <c r="N43" s="392" t="str">
        <f>Q37</f>
        <v>Tinton Falls Terminators</v>
      </c>
      <c r="O43" s="393"/>
      <c r="P43" s="394"/>
      <c r="Q43" s="160">
        <v>4</v>
      </c>
      <c r="R43" s="47"/>
      <c r="S43" s="47"/>
      <c r="T43" s="47"/>
      <c r="U43" s="47"/>
    </row>
    <row r="44" spans="2:21" ht="15.75" thickBot="1">
      <c r="B44" s="31"/>
      <c r="D44" s="52" t="s">
        <v>211</v>
      </c>
      <c r="E44" s="135"/>
      <c r="F44" s="325" t="str">
        <f>Q35</f>
        <v>Jersey Shore A's</v>
      </c>
      <c r="G44" s="326"/>
      <c r="H44" s="327"/>
      <c r="I44" s="162"/>
      <c r="J44" s="52">
        <v>4</v>
      </c>
      <c r="K44" s="9"/>
      <c r="L44" s="58" t="s">
        <v>242</v>
      </c>
      <c r="M44" s="163"/>
      <c r="N44" s="395" t="str">
        <f>Q34</f>
        <v>Cerbo Sun Devils</v>
      </c>
      <c r="O44" s="396"/>
      <c r="P44" s="397"/>
      <c r="Q44" s="60">
        <v>2</v>
      </c>
      <c r="R44" s="47"/>
      <c r="S44" s="47"/>
      <c r="T44" s="47"/>
      <c r="U44" s="47"/>
    </row>
    <row r="45" spans="2:21" ht="15.75" thickBot="1">
      <c r="B45" s="137"/>
      <c r="C45" s="78"/>
      <c r="D45" s="80"/>
      <c r="E45" s="138"/>
      <c r="F45" s="139"/>
      <c r="G45" s="139"/>
      <c r="H45" s="139"/>
      <c r="I45" s="138"/>
      <c r="J45" s="80"/>
      <c r="K45" s="9"/>
      <c r="L45" s="137"/>
      <c r="M45" s="78"/>
      <c r="N45" s="80"/>
      <c r="O45" s="138"/>
      <c r="P45" s="139"/>
      <c r="Q45" s="139"/>
      <c r="R45" s="131"/>
      <c r="S45" s="47"/>
      <c r="T45" s="47"/>
      <c r="U45" s="47"/>
    </row>
    <row r="46" spans="2:21" ht="15.75" thickBot="1">
      <c r="B46" s="30">
        <v>0.5104166666666666</v>
      </c>
      <c r="D46" s="56" t="s">
        <v>243</v>
      </c>
      <c r="E46" s="140"/>
      <c r="F46" s="322" t="str">
        <f>IF(J43&lt;&gt;"",(IF(J44&gt;J43,F44,F43)),"")</f>
        <v>Jersey Shore A's</v>
      </c>
      <c r="G46" s="323"/>
      <c r="H46" s="324"/>
      <c r="I46" s="164"/>
      <c r="J46" s="51">
        <v>0</v>
      </c>
      <c r="K46" s="9"/>
      <c r="L46" s="51" t="s">
        <v>244</v>
      </c>
      <c r="M46" s="4"/>
      <c r="N46" s="392" t="str">
        <f>IF(Q43&lt;&gt;"",(IF(Q44&gt;Q43,N44,N43)),"")</f>
        <v>Tinton Falls Terminators</v>
      </c>
      <c r="O46" s="393"/>
      <c r="P46" s="394"/>
      <c r="Q46" s="266">
        <v>8</v>
      </c>
      <c r="R46" s="47"/>
      <c r="S46" s="47"/>
      <c r="T46" s="47"/>
      <c r="U46" s="47"/>
    </row>
    <row r="47" spans="2:21" ht="15.75" thickBot="1">
      <c r="B47" s="31"/>
      <c r="D47" s="58" t="s">
        <v>245</v>
      </c>
      <c r="E47" s="142"/>
      <c r="F47" s="325" t="str">
        <f>Q32</f>
        <v>CJ Hitman</v>
      </c>
      <c r="G47" s="326"/>
      <c r="H47" s="327"/>
      <c r="I47" s="165"/>
      <c r="J47" s="52">
        <v>1</v>
      </c>
      <c r="K47" s="9"/>
      <c r="L47" s="52" t="s">
        <v>246</v>
      </c>
      <c r="M47" s="4"/>
      <c r="N47" s="395" t="str">
        <f>Q33</f>
        <v>Frozen Ropes NY</v>
      </c>
      <c r="O47" s="396"/>
      <c r="P47" s="397"/>
      <c r="Q47" s="265">
        <v>11</v>
      </c>
      <c r="R47" s="47"/>
      <c r="S47" s="47"/>
      <c r="T47" s="47"/>
      <c r="U47" s="47"/>
    </row>
    <row r="48" spans="2:21" ht="15.75" thickBot="1">
      <c r="B48" s="137"/>
      <c r="C48" s="78"/>
      <c r="D48" s="80"/>
      <c r="E48" s="138"/>
      <c r="F48" s="139"/>
      <c r="G48" s="139"/>
      <c r="H48" s="139"/>
      <c r="I48" s="138"/>
      <c r="J48" s="80"/>
      <c r="K48" s="9"/>
      <c r="L48" s="9"/>
      <c r="M48" s="4"/>
      <c r="N48" s="166"/>
      <c r="O48" s="166"/>
      <c r="P48" s="166"/>
      <c r="Q48" s="47"/>
      <c r="R48" s="47"/>
      <c r="S48" s="47"/>
      <c r="T48" s="47"/>
      <c r="U48" s="47"/>
    </row>
    <row r="49" spans="2:21" ht="15">
      <c r="B49" s="30">
        <v>0.10416666666666667</v>
      </c>
      <c r="D49" s="51" t="s">
        <v>232</v>
      </c>
      <c r="F49" s="323" t="str">
        <f>IF(Q46&lt;&gt;"",(IF(Q47&gt;Q46,N47,N46)),"")</f>
        <v>Frozen Ropes NY</v>
      </c>
      <c r="G49" s="323"/>
      <c r="H49" s="323"/>
      <c r="I49" s="167"/>
      <c r="J49" s="51">
        <v>3</v>
      </c>
      <c r="K49" s="9"/>
      <c r="L49" s="4"/>
      <c r="M49" s="4"/>
      <c r="N49" s="47"/>
      <c r="O49" s="47"/>
      <c r="P49" s="113"/>
      <c r="Q49" s="114"/>
      <c r="R49" s="114"/>
      <c r="S49" s="114"/>
      <c r="T49" s="114"/>
      <c r="U49" s="115"/>
    </row>
    <row r="50" spans="2:21" ht="16.5" thickBot="1">
      <c r="B50" s="31"/>
      <c r="C50" s="16"/>
      <c r="D50" s="52" t="s">
        <v>233</v>
      </c>
      <c r="E50" s="59"/>
      <c r="F50" s="326" t="str">
        <f>IF(J46&lt;&gt;"",(IF(J47&gt;J46,F47,F46)),"")</f>
        <v>CJ Hitman</v>
      </c>
      <c r="G50" s="326"/>
      <c r="H50" s="326"/>
      <c r="I50" s="168"/>
      <c r="J50" s="52">
        <v>1</v>
      </c>
      <c r="K50" s="9"/>
      <c r="L50" s="4"/>
      <c r="M50" s="4"/>
      <c r="N50" s="47"/>
      <c r="O50" s="47"/>
      <c r="P50" s="381" t="str">
        <f>AB26</f>
        <v>11U 50/70</v>
      </c>
      <c r="Q50" s="382"/>
      <c r="R50" s="382"/>
      <c r="S50" s="382"/>
      <c r="T50" s="382"/>
      <c r="U50" s="383"/>
    </row>
    <row r="51" spans="12:21" ht="15.75">
      <c r="L51" s="61"/>
      <c r="P51" s="381" t="s">
        <v>209</v>
      </c>
      <c r="Q51" s="382"/>
      <c r="R51" s="382"/>
      <c r="S51" s="382"/>
      <c r="T51" s="382"/>
      <c r="U51" s="383"/>
    </row>
    <row r="52" spans="16:21" ht="15">
      <c r="P52" s="118"/>
      <c r="Q52" s="86"/>
      <c r="R52" s="86"/>
      <c r="S52" s="86"/>
      <c r="T52" s="86"/>
      <c r="U52" s="119"/>
    </row>
    <row r="53" spans="16:21" ht="15">
      <c r="P53" s="330" t="str">
        <f>IF(J49&lt;&gt;"",(IF(J49&gt;J50,F49,F50)),"")</f>
        <v>Frozen Ropes NY</v>
      </c>
      <c r="Q53" s="331"/>
      <c r="R53" s="331"/>
      <c r="S53" s="331"/>
      <c r="T53" s="331"/>
      <c r="U53" s="332"/>
    </row>
    <row r="54" spans="16:21" ht="15">
      <c r="P54" s="330"/>
      <c r="Q54" s="331"/>
      <c r="R54" s="331"/>
      <c r="S54" s="331"/>
      <c r="T54" s="331"/>
      <c r="U54" s="332"/>
    </row>
    <row r="55" spans="16:21" ht="15.75" thickBot="1">
      <c r="P55" s="122"/>
      <c r="Q55" s="123"/>
      <c r="R55" s="123"/>
      <c r="S55" s="123"/>
      <c r="T55" s="123"/>
      <c r="U55" s="124"/>
    </row>
    <row r="61" ht="15">
      <c r="L61" s="61"/>
    </row>
  </sheetData>
  <sheetProtection/>
  <mergeCells count="28">
    <mergeCell ref="P51:U51"/>
    <mergeCell ref="P53:U54"/>
    <mergeCell ref="F46:H46"/>
    <mergeCell ref="N46:P46"/>
    <mergeCell ref="F47:H47"/>
    <mergeCell ref="N47:P47"/>
    <mergeCell ref="F49:H49"/>
    <mergeCell ref="F50:H50"/>
    <mergeCell ref="P50:U50"/>
    <mergeCell ref="F44:H44"/>
    <mergeCell ref="N44:P44"/>
    <mergeCell ref="Q31:U31"/>
    <mergeCell ref="Q32:U32"/>
    <mergeCell ref="Q33:U33"/>
    <mergeCell ref="Q34:U34"/>
    <mergeCell ref="Q35:U35"/>
    <mergeCell ref="Q36:U36"/>
    <mergeCell ref="Q37:U37"/>
    <mergeCell ref="F41:H42"/>
    <mergeCell ref="N41:P42"/>
    <mergeCell ref="F43:H43"/>
    <mergeCell ref="N43:P43"/>
    <mergeCell ref="AA10:AB10"/>
    <mergeCell ref="B1:N3"/>
    <mergeCell ref="P1:U3"/>
    <mergeCell ref="B5:N5"/>
    <mergeCell ref="P5:U5"/>
    <mergeCell ref="AA9:AB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Gregory Smith (TS)</dc:creator>
  <cp:keywords/>
  <dc:description/>
  <cp:lastModifiedBy>Gregory Smith (TS)</cp:lastModifiedBy>
  <cp:lastPrinted>2011-07-01T12:27:54Z</cp:lastPrinted>
  <dcterms:created xsi:type="dcterms:W3CDTF">2011-05-03T19:41:32Z</dcterms:created>
  <dcterms:modified xsi:type="dcterms:W3CDTF">2011-12-14T19:41:18Z</dcterms:modified>
  <cp:category/>
  <cp:version/>
  <cp:contentType/>
  <cp:contentStatus/>
</cp:coreProperties>
</file>